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pravce\Radek C\2019\AKCIE 2019\"/>
    </mc:Choice>
  </mc:AlternateContent>
  <bookViews>
    <workbookView xWindow="0" yWindow="0" windowWidth="28800" windowHeight="14232" activeTab="6"/>
  </bookViews>
  <sheets>
    <sheet name="Výsledky - dle abecedy" sheetId="4" r:id="rId1"/>
    <sheet name="Výsledky - pořadí" sheetId="6" r:id="rId2"/>
    <sheet name="Portfolio - přehled" sheetId="2" r:id="rId3"/>
    <sheet name="Vývoj - rok" sheetId="3" r:id="rId4"/>
    <sheet name="Vývoj - měsíc" sheetId="7" r:id="rId5"/>
    <sheet name="Srovnání" sheetId="5" r:id="rId6"/>
    <sheet name="Výpočty" sheetId="1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7" i="1" l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26" i="1"/>
  <c r="AL30" i="1" l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K30" i="1" l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J30" i="1" l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I58" i="1" l="1"/>
  <c r="W58" i="1"/>
  <c r="T58" i="1"/>
  <c r="N58" i="1"/>
  <c r="O58" i="1"/>
  <c r="P58" i="1"/>
  <c r="Q58" i="1"/>
  <c r="AI90" i="1" l="1"/>
  <c r="AI91" i="1"/>
  <c r="AH90" i="1" l="1"/>
  <c r="AH91" i="1"/>
  <c r="AG90" i="1"/>
  <c r="AG91" i="1"/>
  <c r="AF90" i="1" l="1"/>
  <c r="AF91" i="1"/>
  <c r="AE90" i="1"/>
  <c r="AE91" i="1"/>
  <c r="AD90" i="1" l="1"/>
  <c r="AD91" i="1"/>
  <c r="AC90" i="1" l="1"/>
  <c r="AC91" i="1"/>
  <c r="AB90" i="1" l="1"/>
  <c r="AB91" i="1"/>
  <c r="AA90" i="1"/>
  <c r="AA91" i="1"/>
  <c r="Z90" i="1" l="1"/>
  <c r="Z91" i="1"/>
  <c r="C71" i="2" l="1"/>
  <c r="D71" i="2"/>
  <c r="E71" i="2"/>
  <c r="F71" i="2"/>
  <c r="G71" i="2"/>
  <c r="H71" i="2"/>
  <c r="I71" i="2"/>
  <c r="J71" i="2"/>
  <c r="K71" i="2"/>
  <c r="B71" i="2"/>
  <c r="W88" i="1"/>
  <c r="P88" i="1"/>
  <c r="Q88" i="1"/>
  <c r="R88" i="1"/>
  <c r="S88" i="1"/>
  <c r="T88" i="1"/>
  <c r="U88" i="1"/>
  <c r="V88" i="1"/>
  <c r="O88" i="1"/>
  <c r="O87" i="1"/>
  <c r="P87" i="1"/>
  <c r="Q87" i="1"/>
  <c r="R87" i="1"/>
  <c r="S87" i="1"/>
  <c r="T87" i="1"/>
  <c r="U87" i="1"/>
  <c r="V87" i="1"/>
  <c r="N88" i="1"/>
  <c r="AI88" i="1" l="1"/>
  <c r="AH88" i="1"/>
  <c r="AG88" i="1"/>
  <c r="AE88" i="1"/>
  <c r="AF88" i="1"/>
  <c r="AD88" i="1"/>
  <c r="AC88" i="1"/>
  <c r="AA88" i="1"/>
  <c r="AB88" i="1"/>
  <c r="Z88" i="1"/>
  <c r="Y88" i="1"/>
  <c r="Y90" i="1"/>
  <c r="Y91" i="1"/>
  <c r="D91" i="1"/>
  <c r="E91" i="1"/>
  <c r="E92" i="1" s="1"/>
  <c r="P92" i="1" s="1"/>
  <c r="F91" i="1"/>
  <c r="G91" i="1"/>
  <c r="H91" i="1"/>
  <c r="H92" i="1" s="1"/>
  <c r="S92" i="1" s="1"/>
  <c r="I91" i="1"/>
  <c r="I92" i="1" s="1"/>
  <c r="T92" i="1" s="1"/>
  <c r="J91" i="1"/>
  <c r="J92" i="1" s="1"/>
  <c r="U92" i="1" s="1"/>
  <c r="K91" i="1"/>
  <c r="L91" i="1"/>
  <c r="L92" i="1" s="1"/>
  <c r="W92" i="1" s="1"/>
  <c r="C91" i="1"/>
  <c r="C92" i="1" s="1"/>
  <c r="N92" i="1" s="1"/>
  <c r="W76" i="1"/>
  <c r="W75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60" i="1"/>
  <c r="W54" i="1"/>
  <c r="W55" i="1"/>
  <c r="W56" i="1"/>
  <c r="W57" i="1"/>
  <c r="W59" i="1"/>
  <c r="W53" i="1"/>
  <c r="W51" i="1"/>
  <c r="W52" i="1"/>
  <c r="W5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30" i="1"/>
  <c r="W26" i="1"/>
  <c r="N26" i="1"/>
  <c r="W77" i="1"/>
  <c r="W78" i="1"/>
  <c r="W79" i="1"/>
  <c r="W80" i="1"/>
  <c r="W81" i="1"/>
  <c r="W82" i="1"/>
  <c r="W83" i="1"/>
  <c r="W84" i="1"/>
  <c r="W85" i="1"/>
  <c r="W86" i="1"/>
  <c r="W87" i="1"/>
  <c r="W89" i="1"/>
  <c r="AL26" i="1" l="1"/>
  <c r="AK26" i="1"/>
  <c r="AJ26" i="1"/>
  <c r="AI26" i="1"/>
  <c r="D92" i="1"/>
  <c r="O92" i="1" s="1"/>
  <c r="AI92" i="1" s="1"/>
  <c r="F92" i="1"/>
  <c r="Q92" i="1" s="1"/>
  <c r="K92" i="1"/>
  <c r="V92" i="1" s="1"/>
  <c r="G92" i="1"/>
  <c r="R92" i="1" s="1"/>
  <c r="P89" i="1"/>
  <c r="N76" i="1"/>
  <c r="O76" i="1"/>
  <c r="P76" i="1"/>
  <c r="Q76" i="1"/>
  <c r="R76" i="1"/>
  <c r="S76" i="1"/>
  <c r="T76" i="1"/>
  <c r="U76" i="1"/>
  <c r="V76" i="1"/>
  <c r="N77" i="1"/>
  <c r="O77" i="1"/>
  <c r="P77" i="1"/>
  <c r="Q77" i="1"/>
  <c r="R77" i="1"/>
  <c r="S77" i="1"/>
  <c r="T77" i="1"/>
  <c r="U77" i="1"/>
  <c r="V77" i="1"/>
  <c r="N78" i="1"/>
  <c r="O78" i="1"/>
  <c r="P78" i="1"/>
  <c r="Q78" i="1"/>
  <c r="R78" i="1"/>
  <c r="S78" i="1"/>
  <c r="T78" i="1"/>
  <c r="U78" i="1"/>
  <c r="V78" i="1"/>
  <c r="N79" i="1"/>
  <c r="O79" i="1"/>
  <c r="P79" i="1"/>
  <c r="Q79" i="1"/>
  <c r="R79" i="1"/>
  <c r="S79" i="1"/>
  <c r="T79" i="1"/>
  <c r="U79" i="1"/>
  <c r="V79" i="1"/>
  <c r="N80" i="1"/>
  <c r="O80" i="1"/>
  <c r="P80" i="1"/>
  <c r="Q80" i="1"/>
  <c r="R80" i="1"/>
  <c r="S80" i="1"/>
  <c r="T80" i="1"/>
  <c r="U80" i="1"/>
  <c r="V80" i="1"/>
  <c r="N81" i="1"/>
  <c r="O81" i="1"/>
  <c r="P81" i="1"/>
  <c r="Q81" i="1"/>
  <c r="R81" i="1"/>
  <c r="S81" i="1"/>
  <c r="T81" i="1"/>
  <c r="U81" i="1"/>
  <c r="V81" i="1"/>
  <c r="N82" i="1"/>
  <c r="O82" i="1"/>
  <c r="P82" i="1"/>
  <c r="Q82" i="1"/>
  <c r="R82" i="1"/>
  <c r="S82" i="1"/>
  <c r="T82" i="1"/>
  <c r="U82" i="1"/>
  <c r="V82" i="1"/>
  <c r="N83" i="1"/>
  <c r="O83" i="1"/>
  <c r="P83" i="1"/>
  <c r="Q83" i="1"/>
  <c r="R83" i="1"/>
  <c r="S83" i="1"/>
  <c r="T83" i="1"/>
  <c r="U83" i="1"/>
  <c r="V83" i="1"/>
  <c r="N84" i="1"/>
  <c r="O84" i="1"/>
  <c r="P84" i="1"/>
  <c r="Q84" i="1"/>
  <c r="R84" i="1"/>
  <c r="S84" i="1"/>
  <c r="T84" i="1"/>
  <c r="U84" i="1"/>
  <c r="V84" i="1"/>
  <c r="N85" i="1"/>
  <c r="O85" i="1"/>
  <c r="P85" i="1"/>
  <c r="Q85" i="1"/>
  <c r="R85" i="1"/>
  <c r="S85" i="1"/>
  <c r="T85" i="1"/>
  <c r="U85" i="1"/>
  <c r="V85" i="1"/>
  <c r="N86" i="1"/>
  <c r="O86" i="1"/>
  <c r="P86" i="1"/>
  <c r="Q86" i="1"/>
  <c r="R86" i="1"/>
  <c r="S86" i="1"/>
  <c r="T86" i="1"/>
  <c r="U86" i="1"/>
  <c r="V86" i="1"/>
  <c r="N87" i="1"/>
  <c r="N89" i="1"/>
  <c r="O89" i="1"/>
  <c r="Q89" i="1"/>
  <c r="R89" i="1"/>
  <c r="S89" i="1"/>
  <c r="T89" i="1"/>
  <c r="U89" i="1"/>
  <c r="V89" i="1"/>
  <c r="O75" i="1"/>
  <c r="P75" i="1"/>
  <c r="Q75" i="1"/>
  <c r="R75" i="1"/>
  <c r="S75" i="1"/>
  <c r="T75" i="1"/>
  <c r="U75" i="1"/>
  <c r="V75" i="1"/>
  <c r="N75" i="1"/>
  <c r="Q72" i="1"/>
  <c r="N61" i="1"/>
  <c r="O61" i="1"/>
  <c r="P61" i="1"/>
  <c r="Q61" i="1"/>
  <c r="R61" i="1"/>
  <c r="S61" i="1"/>
  <c r="T61" i="1"/>
  <c r="U61" i="1"/>
  <c r="V61" i="1"/>
  <c r="N62" i="1"/>
  <c r="O62" i="1"/>
  <c r="P62" i="1"/>
  <c r="Q62" i="1"/>
  <c r="R62" i="1"/>
  <c r="S62" i="1"/>
  <c r="T62" i="1"/>
  <c r="U62" i="1"/>
  <c r="V62" i="1"/>
  <c r="N63" i="1"/>
  <c r="O63" i="1"/>
  <c r="P63" i="1"/>
  <c r="Q63" i="1"/>
  <c r="R63" i="1"/>
  <c r="S63" i="1"/>
  <c r="T63" i="1"/>
  <c r="U63" i="1"/>
  <c r="V63" i="1"/>
  <c r="N64" i="1"/>
  <c r="O64" i="1"/>
  <c r="P64" i="1"/>
  <c r="Q64" i="1"/>
  <c r="R64" i="1"/>
  <c r="S64" i="1"/>
  <c r="T64" i="1"/>
  <c r="U64" i="1"/>
  <c r="V64" i="1"/>
  <c r="N65" i="1"/>
  <c r="O65" i="1"/>
  <c r="P65" i="1"/>
  <c r="Q65" i="1"/>
  <c r="R65" i="1"/>
  <c r="S65" i="1"/>
  <c r="T65" i="1"/>
  <c r="U65" i="1"/>
  <c r="V65" i="1"/>
  <c r="N66" i="1"/>
  <c r="O66" i="1"/>
  <c r="P66" i="1"/>
  <c r="Q66" i="1"/>
  <c r="R66" i="1"/>
  <c r="S66" i="1"/>
  <c r="T66" i="1"/>
  <c r="U66" i="1"/>
  <c r="V66" i="1"/>
  <c r="N67" i="1"/>
  <c r="O67" i="1"/>
  <c r="P67" i="1"/>
  <c r="Q67" i="1"/>
  <c r="R67" i="1"/>
  <c r="S67" i="1"/>
  <c r="T67" i="1"/>
  <c r="U67" i="1"/>
  <c r="V67" i="1"/>
  <c r="N68" i="1"/>
  <c r="O68" i="1"/>
  <c r="P68" i="1"/>
  <c r="Q68" i="1"/>
  <c r="R68" i="1"/>
  <c r="S68" i="1"/>
  <c r="T68" i="1"/>
  <c r="U68" i="1"/>
  <c r="V68" i="1"/>
  <c r="N69" i="1"/>
  <c r="O69" i="1"/>
  <c r="P69" i="1"/>
  <c r="Q69" i="1"/>
  <c r="R69" i="1"/>
  <c r="S69" i="1"/>
  <c r="T69" i="1"/>
  <c r="U69" i="1"/>
  <c r="V69" i="1"/>
  <c r="N70" i="1"/>
  <c r="O70" i="1"/>
  <c r="P70" i="1"/>
  <c r="Q70" i="1"/>
  <c r="R70" i="1"/>
  <c r="S70" i="1"/>
  <c r="T70" i="1"/>
  <c r="U70" i="1"/>
  <c r="V70" i="1"/>
  <c r="N71" i="1"/>
  <c r="O71" i="1"/>
  <c r="P71" i="1"/>
  <c r="Q71" i="1"/>
  <c r="R71" i="1"/>
  <c r="S71" i="1"/>
  <c r="T71" i="1"/>
  <c r="U71" i="1"/>
  <c r="V71" i="1"/>
  <c r="N72" i="1"/>
  <c r="O72" i="1"/>
  <c r="P72" i="1"/>
  <c r="R72" i="1"/>
  <c r="S72" i="1"/>
  <c r="T72" i="1"/>
  <c r="U72" i="1"/>
  <c r="V72" i="1"/>
  <c r="N73" i="1"/>
  <c r="O73" i="1"/>
  <c r="P73" i="1"/>
  <c r="Q73" i="1"/>
  <c r="R73" i="1"/>
  <c r="S73" i="1"/>
  <c r="T73" i="1"/>
  <c r="U73" i="1"/>
  <c r="V73" i="1"/>
  <c r="N74" i="1"/>
  <c r="O74" i="1"/>
  <c r="P74" i="1"/>
  <c r="Q74" i="1"/>
  <c r="R74" i="1"/>
  <c r="S74" i="1"/>
  <c r="T74" i="1"/>
  <c r="U74" i="1"/>
  <c r="V74" i="1"/>
  <c r="O60" i="1"/>
  <c r="P60" i="1"/>
  <c r="Q60" i="1"/>
  <c r="R60" i="1"/>
  <c r="S60" i="1"/>
  <c r="T60" i="1"/>
  <c r="U60" i="1"/>
  <c r="V60" i="1"/>
  <c r="N60" i="1"/>
  <c r="N54" i="1"/>
  <c r="O54" i="1"/>
  <c r="P54" i="1"/>
  <c r="Q54" i="1"/>
  <c r="R54" i="1"/>
  <c r="S54" i="1"/>
  <c r="T54" i="1"/>
  <c r="U54" i="1"/>
  <c r="V54" i="1"/>
  <c r="N55" i="1"/>
  <c r="O55" i="1"/>
  <c r="P55" i="1"/>
  <c r="Q55" i="1"/>
  <c r="R55" i="1"/>
  <c r="S55" i="1"/>
  <c r="T55" i="1"/>
  <c r="U55" i="1"/>
  <c r="V55" i="1"/>
  <c r="N56" i="1"/>
  <c r="O56" i="1"/>
  <c r="P56" i="1"/>
  <c r="Q56" i="1"/>
  <c r="R56" i="1"/>
  <c r="S56" i="1"/>
  <c r="T56" i="1"/>
  <c r="U56" i="1"/>
  <c r="V56" i="1"/>
  <c r="N57" i="1"/>
  <c r="O57" i="1"/>
  <c r="P57" i="1"/>
  <c r="Q57" i="1"/>
  <c r="R57" i="1"/>
  <c r="S57" i="1"/>
  <c r="T57" i="1"/>
  <c r="U57" i="1"/>
  <c r="V57" i="1"/>
  <c r="R58" i="1"/>
  <c r="S58" i="1"/>
  <c r="V58" i="1"/>
  <c r="N59" i="1"/>
  <c r="O59" i="1"/>
  <c r="P59" i="1"/>
  <c r="Q59" i="1"/>
  <c r="R59" i="1"/>
  <c r="S59" i="1"/>
  <c r="T59" i="1"/>
  <c r="U59" i="1"/>
  <c r="V59" i="1"/>
  <c r="O53" i="1"/>
  <c r="P53" i="1"/>
  <c r="Q53" i="1"/>
  <c r="R53" i="1"/>
  <c r="S53" i="1"/>
  <c r="T53" i="1"/>
  <c r="U53" i="1"/>
  <c r="V53" i="1"/>
  <c r="N53" i="1"/>
  <c r="T52" i="1"/>
  <c r="O50" i="1"/>
  <c r="P50" i="1"/>
  <c r="Q50" i="1"/>
  <c r="R50" i="1"/>
  <c r="S50" i="1"/>
  <c r="T50" i="1"/>
  <c r="U50" i="1"/>
  <c r="V50" i="1"/>
  <c r="O51" i="1"/>
  <c r="P51" i="1"/>
  <c r="Q51" i="1"/>
  <c r="R51" i="1"/>
  <c r="S51" i="1"/>
  <c r="T51" i="1"/>
  <c r="U51" i="1"/>
  <c r="V51" i="1"/>
  <c r="O52" i="1"/>
  <c r="P52" i="1"/>
  <c r="Q52" i="1"/>
  <c r="R52" i="1"/>
  <c r="S52" i="1"/>
  <c r="U52" i="1"/>
  <c r="V52" i="1"/>
  <c r="N51" i="1"/>
  <c r="N52" i="1"/>
  <c r="N50" i="1"/>
  <c r="T36" i="1"/>
  <c r="S42" i="1"/>
  <c r="O29" i="1"/>
  <c r="P29" i="1"/>
  <c r="Q29" i="1"/>
  <c r="R29" i="1"/>
  <c r="S29" i="1"/>
  <c r="T29" i="1"/>
  <c r="U29" i="1"/>
  <c r="V29" i="1"/>
  <c r="W29" i="1"/>
  <c r="O30" i="1"/>
  <c r="P30" i="1"/>
  <c r="Q30" i="1"/>
  <c r="R30" i="1"/>
  <c r="S30" i="1"/>
  <c r="T30" i="1"/>
  <c r="U30" i="1"/>
  <c r="V30" i="1"/>
  <c r="O31" i="1"/>
  <c r="P31" i="1"/>
  <c r="Q31" i="1"/>
  <c r="R31" i="1"/>
  <c r="S31" i="1"/>
  <c r="T31" i="1"/>
  <c r="U31" i="1"/>
  <c r="V31" i="1"/>
  <c r="O32" i="1"/>
  <c r="P32" i="1"/>
  <c r="Q32" i="1"/>
  <c r="R32" i="1"/>
  <c r="S32" i="1"/>
  <c r="T32" i="1"/>
  <c r="U32" i="1"/>
  <c r="V32" i="1"/>
  <c r="O33" i="1"/>
  <c r="P33" i="1"/>
  <c r="Q33" i="1"/>
  <c r="R33" i="1"/>
  <c r="S33" i="1"/>
  <c r="T33" i="1"/>
  <c r="U33" i="1"/>
  <c r="V33" i="1"/>
  <c r="O34" i="1"/>
  <c r="P34" i="1"/>
  <c r="Q34" i="1"/>
  <c r="R34" i="1"/>
  <c r="S34" i="1"/>
  <c r="T34" i="1"/>
  <c r="U34" i="1"/>
  <c r="V34" i="1"/>
  <c r="O35" i="1"/>
  <c r="P35" i="1"/>
  <c r="Q35" i="1"/>
  <c r="R35" i="1"/>
  <c r="S35" i="1"/>
  <c r="T35" i="1"/>
  <c r="U35" i="1"/>
  <c r="V35" i="1"/>
  <c r="O36" i="1"/>
  <c r="P36" i="1"/>
  <c r="Q36" i="1"/>
  <c r="R36" i="1"/>
  <c r="S36" i="1"/>
  <c r="U36" i="1"/>
  <c r="V36" i="1"/>
  <c r="O37" i="1"/>
  <c r="P37" i="1"/>
  <c r="Q37" i="1"/>
  <c r="R37" i="1"/>
  <c r="S37" i="1"/>
  <c r="T37" i="1"/>
  <c r="U37" i="1"/>
  <c r="V37" i="1"/>
  <c r="O38" i="1"/>
  <c r="P38" i="1"/>
  <c r="Q38" i="1"/>
  <c r="R38" i="1"/>
  <c r="S38" i="1"/>
  <c r="T38" i="1"/>
  <c r="U38" i="1"/>
  <c r="V38" i="1"/>
  <c r="O39" i="1"/>
  <c r="P39" i="1"/>
  <c r="Q39" i="1"/>
  <c r="R39" i="1"/>
  <c r="S39" i="1"/>
  <c r="T39" i="1"/>
  <c r="U39" i="1"/>
  <c r="V39" i="1"/>
  <c r="O40" i="1"/>
  <c r="P40" i="1"/>
  <c r="Q40" i="1"/>
  <c r="R40" i="1"/>
  <c r="S40" i="1"/>
  <c r="T40" i="1"/>
  <c r="U40" i="1"/>
  <c r="V40" i="1"/>
  <c r="O41" i="1"/>
  <c r="P41" i="1"/>
  <c r="Q41" i="1"/>
  <c r="R41" i="1"/>
  <c r="S41" i="1"/>
  <c r="T41" i="1"/>
  <c r="U41" i="1"/>
  <c r="V41" i="1"/>
  <c r="O42" i="1"/>
  <c r="P42" i="1"/>
  <c r="Q42" i="1"/>
  <c r="R42" i="1"/>
  <c r="T42" i="1"/>
  <c r="U42" i="1"/>
  <c r="V42" i="1"/>
  <c r="O43" i="1"/>
  <c r="P43" i="1"/>
  <c r="Q43" i="1"/>
  <c r="R43" i="1"/>
  <c r="S43" i="1"/>
  <c r="T43" i="1"/>
  <c r="U43" i="1"/>
  <c r="V43" i="1"/>
  <c r="O44" i="1"/>
  <c r="P44" i="1"/>
  <c r="Q44" i="1"/>
  <c r="R44" i="1"/>
  <c r="S44" i="1"/>
  <c r="T44" i="1"/>
  <c r="U44" i="1"/>
  <c r="V44" i="1"/>
  <c r="O45" i="1"/>
  <c r="P45" i="1"/>
  <c r="Q45" i="1"/>
  <c r="R45" i="1"/>
  <c r="S45" i="1"/>
  <c r="T45" i="1"/>
  <c r="U45" i="1"/>
  <c r="V45" i="1"/>
  <c r="O46" i="1"/>
  <c r="P46" i="1"/>
  <c r="Q46" i="1"/>
  <c r="R46" i="1"/>
  <c r="S46" i="1"/>
  <c r="T46" i="1"/>
  <c r="U46" i="1"/>
  <c r="V46" i="1"/>
  <c r="O47" i="1"/>
  <c r="P47" i="1"/>
  <c r="Q47" i="1"/>
  <c r="R47" i="1"/>
  <c r="S47" i="1"/>
  <c r="T47" i="1"/>
  <c r="U47" i="1"/>
  <c r="V47" i="1"/>
  <c r="O48" i="1"/>
  <c r="P48" i="1"/>
  <c r="Q48" i="1"/>
  <c r="R48" i="1"/>
  <c r="S48" i="1"/>
  <c r="T48" i="1"/>
  <c r="U48" i="1"/>
  <c r="V48" i="1"/>
  <c r="O49" i="1"/>
  <c r="P49" i="1"/>
  <c r="Q49" i="1"/>
  <c r="R49" i="1"/>
  <c r="S49" i="1"/>
  <c r="T49" i="1"/>
  <c r="U49" i="1"/>
  <c r="V49" i="1"/>
  <c r="N4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9" i="1"/>
  <c r="O28" i="1"/>
  <c r="P28" i="1"/>
  <c r="Q28" i="1"/>
  <c r="R28" i="1"/>
  <c r="S28" i="1"/>
  <c r="T28" i="1"/>
  <c r="U28" i="1"/>
  <c r="V28" i="1"/>
  <c r="W28" i="1"/>
  <c r="N28" i="1"/>
  <c r="U27" i="1"/>
  <c r="O27" i="1"/>
  <c r="P27" i="1"/>
  <c r="Q27" i="1"/>
  <c r="R27" i="1"/>
  <c r="S27" i="1"/>
  <c r="T27" i="1"/>
  <c r="V27" i="1"/>
  <c r="W27" i="1"/>
  <c r="N27" i="1"/>
  <c r="Q26" i="1"/>
  <c r="R26" i="1"/>
  <c r="AB26" i="1" s="1"/>
  <c r="S26" i="1"/>
  <c r="T26" i="1"/>
  <c r="U26" i="1"/>
  <c r="V26" i="1"/>
  <c r="P26" i="1"/>
  <c r="O26" i="1"/>
  <c r="AL28" i="1" l="1"/>
  <c r="AK28" i="1"/>
  <c r="AJ28" i="1"/>
  <c r="AL29" i="1"/>
  <c r="AK29" i="1"/>
  <c r="AJ29" i="1"/>
  <c r="AL27" i="1"/>
  <c r="AK27" i="1"/>
  <c r="AJ27" i="1"/>
  <c r="AI28" i="1"/>
  <c r="AH28" i="1"/>
  <c r="AG28" i="1"/>
  <c r="AE28" i="1"/>
  <c r="AF28" i="1"/>
  <c r="AD28" i="1"/>
  <c r="AC28" i="1"/>
  <c r="AB28" i="1"/>
  <c r="AA28" i="1"/>
  <c r="Z28" i="1"/>
  <c r="AI46" i="1"/>
  <c r="AG46" i="1"/>
  <c r="AH46" i="1"/>
  <c r="AF46" i="1"/>
  <c r="AE46" i="1"/>
  <c r="AD46" i="1"/>
  <c r="AC46" i="1"/>
  <c r="AA46" i="1"/>
  <c r="AB46" i="1"/>
  <c r="Z46" i="1"/>
  <c r="AI34" i="1"/>
  <c r="AG34" i="1"/>
  <c r="AH34" i="1"/>
  <c r="AF34" i="1"/>
  <c r="AE34" i="1"/>
  <c r="AD34" i="1"/>
  <c r="AC34" i="1"/>
  <c r="AA34" i="1"/>
  <c r="AB34" i="1"/>
  <c r="Z34" i="1"/>
  <c r="AI50" i="1"/>
  <c r="AG50" i="1"/>
  <c r="AH50" i="1"/>
  <c r="AF50" i="1"/>
  <c r="AE50" i="1"/>
  <c r="AD50" i="1"/>
  <c r="AC50" i="1"/>
  <c r="AA50" i="1"/>
  <c r="AB50" i="1"/>
  <c r="Z50" i="1"/>
  <c r="AI59" i="1"/>
  <c r="AH59" i="1"/>
  <c r="AG59" i="1"/>
  <c r="AF59" i="1"/>
  <c r="AE59" i="1"/>
  <c r="AD59" i="1"/>
  <c r="AC59" i="1"/>
  <c r="AB59" i="1"/>
  <c r="AA59" i="1"/>
  <c r="Z59" i="1"/>
  <c r="AI79" i="1"/>
  <c r="AH79" i="1"/>
  <c r="AG79" i="1"/>
  <c r="AF79" i="1"/>
  <c r="AE79" i="1"/>
  <c r="AD79" i="1"/>
  <c r="AC79" i="1"/>
  <c r="AB79" i="1"/>
  <c r="AA79" i="1"/>
  <c r="Z79" i="1"/>
  <c r="AF26" i="1"/>
  <c r="AI45" i="1"/>
  <c r="AH45" i="1"/>
  <c r="AG45" i="1"/>
  <c r="AE45" i="1"/>
  <c r="AF45" i="1"/>
  <c r="AD45" i="1"/>
  <c r="AC45" i="1"/>
  <c r="AA45" i="1"/>
  <c r="AB45" i="1"/>
  <c r="Z45" i="1"/>
  <c r="AI41" i="1"/>
  <c r="AH41" i="1"/>
  <c r="AG41" i="1"/>
  <c r="AE41" i="1"/>
  <c r="AF41" i="1"/>
  <c r="AD41" i="1"/>
  <c r="AC41" i="1"/>
  <c r="AA41" i="1"/>
  <c r="AB41" i="1"/>
  <c r="Z41" i="1"/>
  <c r="AI37" i="1"/>
  <c r="AH37" i="1"/>
  <c r="AG37" i="1"/>
  <c r="AE37" i="1"/>
  <c r="AF37" i="1"/>
  <c r="AD37" i="1"/>
  <c r="AC37" i="1"/>
  <c r="AA37" i="1"/>
  <c r="AB37" i="1"/>
  <c r="Z37" i="1"/>
  <c r="AI33" i="1"/>
  <c r="AH33" i="1"/>
  <c r="AG33" i="1"/>
  <c r="AE33" i="1"/>
  <c r="AF33" i="1"/>
  <c r="AD33" i="1"/>
  <c r="AC33" i="1"/>
  <c r="AA33" i="1"/>
  <c r="AB33" i="1"/>
  <c r="Z33" i="1"/>
  <c r="AI29" i="1"/>
  <c r="AH29" i="1"/>
  <c r="AG29" i="1"/>
  <c r="AE29" i="1"/>
  <c r="AF29" i="1"/>
  <c r="AD29" i="1"/>
  <c r="AC29" i="1"/>
  <c r="AA29" i="1"/>
  <c r="AB29" i="1"/>
  <c r="Z29" i="1"/>
  <c r="AI52" i="1"/>
  <c r="AH52" i="1"/>
  <c r="AG52" i="1"/>
  <c r="AE52" i="1"/>
  <c r="AF52" i="1"/>
  <c r="AD52" i="1"/>
  <c r="AC52" i="1"/>
  <c r="AB52" i="1"/>
  <c r="AA52" i="1"/>
  <c r="Z52" i="1"/>
  <c r="AI56" i="1"/>
  <c r="AH56" i="1"/>
  <c r="AG56" i="1"/>
  <c r="AF56" i="1"/>
  <c r="AE56" i="1"/>
  <c r="AD56" i="1"/>
  <c r="AC56" i="1"/>
  <c r="AB56" i="1"/>
  <c r="AA56" i="1"/>
  <c r="Z56" i="1"/>
  <c r="AI74" i="1"/>
  <c r="AG74" i="1"/>
  <c r="AH74" i="1"/>
  <c r="AF74" i="1"/>
  <c r="AE74" i="1"/>
  <c r="AD74" i="1"/>
  <c r="AC74" i="1"/>
  <c r="AA74" i="1"/>
  <c r="AB74" i="1"/>
  <c r="Z74" i="1"/>
  <c r="AI69" i="1"/>
  <c r="AH69" i="1"/>
  <c r="AG69" i="1"/>
  <c r="AE69" i="1"/>
  <c r="AF69" i="1"/>
  <c r="AD69" i="1"/>
  <c r="AC69" i="1"/>
  <c r="AA69" i="1"/>
  <c r="AB69" i="1"/>
  <c r="Z69" i="1"/>
  <c r="AI65" i="1"/>
  <c r="AG65" i="1"/>
  <c r="AH65" i="1"/>
  <c r="AE65" i="1"/>
  <c r="AF65" i="1"/>
  <c r="AD65" i="1"/>
  <c r="AC65" i="1"/>
  <c r="AA65" i="1"/>
  <c r="AB65" i="1"/>
  <c r="Z65" i="1"/>
  <c r="AI61" i="1"/>
  <c r="AH61" i="1"/>
  <c r="AG61" i="1"/>
  <c r="AE61" i="1"/>
  <c r="AF61" i="1"/>
  <c r="AD61" i="1"/>
  <c r="AC61" i="1"/>
  <c r="AA61" i="1"/>
  <c r="AB61" i="1"/>
  <c r="Z61" i="1"/>
  <c r="AI86" i="1"/>
  <c r="AG86" i="1"/>
  <c r="AH86" i="1"/>
  <c r="AF86" i="1"/>
  <c r="AE86" i="1"/>
  <c r="AD86" i="1"/>
  <c r="AC86" i="1"/>
  <c r="AA86" i="1"/>
  <c r="AB86" i="1"/>
  <c r="Z86" i="1"/>
  <c r="AI82" i="1"/>
  <c r="AG82" i="1"/>
  <c r="AH82" i="1"/>
  <c r="AF82" i="1"/>
  <c r="AE82" i="1"/>
  <c r="AD82" i="1"/>
  <c r="AC82" i="1"/>
  <c r="AA82" i="1"/>
  <c r="AB82" i="1"/>
  <c r="Z82" i="1"/>
  <c r="AI78" i="1"/>
  <c r="AG78" i="1"/>
  <c r="AH78" i="1"/>
  <c r="AF78" i="1"/>
  <c r="AE78" i="1"/>
  <c r="AD78" i="1"/>
  <c r="AC78" i="1"/>
  <c r="AA78" i="1"/>
  <c r="AB78" i="1"/>
  <c r="Z78" i="1"/>
  <c r="Y26" i="1"/>
  <c r="AC26" i="1"/>
  <c r="AH26" i="1"/>
  <c r="AI42" i="1"/>
  <c r="AG42" i="1"/>
  <c r="AH42" i="1"/>
  <c r="AF42" i="1"/>
  <c r="AE42" i="1"/>
  <c r="AD42" i="1"/>
  <c r="AC42" i="1"/>
  <c r="AA42" i="1"/>
  <c r="AB42" i="1"/>
  <c r="Z42" i="1"/>
  <c r="AI30" i="1"/>
  <c r="AG30" i="1"/>
  <c r="AH30" i="1"/>
  <c r="AF30" i="1"/>
  <c r="AE30" i="1"/>
  <c r="AD30" i="1"/>
  <c r="AC30" i="1"/>
  <c r="AA30" i="1"/>
  <c r="AB30" i="1"/>
  <c r="Z30" i="1"/>
  <c r="AI60" i="1"/>
  <c r="AH60" i="1"/>
  <c r="AG60" i="1"/>
  <c r="AE60" i="1"/>
  <c r="AF60" i="1"/>
  <c r="AD60" i="1"/>
  <c r="AC60" i="1"/>
  <c r="AA60" i="1"/>
  <c r="AB60" i="1"/>
  <c r="Z60" i="1"/>
  <c r="AI87" i="1"/>
  <c r="AH87" i="1"/>
  <c r="AG87" i="1"/>
  <c r="AF87" i="1"/>
  <c r="AE87" i="1"/>
  <c r="AD87" i="1"/>
  <c r="AC87" i="1"/>
  <c r="AB87" i="1"/>
  <c r="AA87" i="1"/>
  <c r="Z87" i="1"/>
  <c r="AI27" i="1"/>
  <c r="AH27" i="1"/>
  <c r="AG27" i="1"/>
  <c r="AF27" i="1"/>
  <c r="AE27" i="1"/>
  <c r="AD27" i="1"/>
  <c r="AC27" i="1"/>
  <c r="AB27" i="1"/>
  <c r="AA27" i="1"/>
  <c r="Z27" i="1"/>
  <c r="AI44" i="1"/>
  <c r="AH44" i="1"/>
  <c r="AG44" i="1"/>
  <c r="AE44" i="1"/>
  <c r="AF44" i="1"/>
  <c r="AD44" i="1"/>
  <c r="AC44" i="1"/>
  <c r="AB44" i="1"/>
  <c r="AA44" i="1"/>
  <c r="Z44" i="1"/>
  <c r="AI40" i="1"/>
  <c r="AH40" i="1"/>
  <c r="AG40" i="1"/>
  <c r="AF40" i="1"/>
  <c r="AE40" i="1"/>
  <c r="AD40" i="1"/>
  <c r="AC40" i="1"/>
  <c r="AB40" i="1"/>
  <c r="AA40" i="1"/>
  <c r="Z40" i="1"/>
  <c r="AI32" i="1"/>
  <c r="AH32" i="1"/>
  <c r="AG32" i="1"/>
  <c r="AE32" i="1"/>
  <c r="AF32" i="1"/>
  <c r="AD32" i="1"/>
  <c r="AC32" i="1"/>
  <c r="AB32" i="1"/>
  <c r="AA32" i="1"/>
  <c r="Z32" i="1"/>
  <c r="AI48" i="1"/>
  <c r="AH48" i="1"/>
  <c r="AG48" i="1"/>
  <c r="AE48" i="1"/>
  <c r="AF48" i="1"/>
  <c r="AD48" i="1"/>
  <c r="AC48" i="1"/>
  <c r="AA48" i="1"/>
  <c r="AB48" i="1"/>
  <c r="Z48" i="1"/>
  <c r="AI51" i="1"/>
  <c r="AH51" i="1"/>
  <c r="AG51" i="1"/>
  <c r="AF51" i="1"/>
  <c r="AE51" i="1"/>
  <c r="AD51" i="1"/>
  <c r="AC51" i="1"/>
  <c r="AB51" i="1"/>
  <c r="AA51" i="1"/>
  <c r="Z51" i="1"/>
  <c r="AI55" i="1"/>
  <c r="AH55" i="1"/>
  <c r="AG55" i="1"/>
  <c r="AF55" i="1"/>
  <c r="AE55" i="1"/>
  <c r="AD55" i="1"/>
  <c r="AC55" i="1"/>
  <c r="AB55" i="1"/>
  <c r="AA55" i="1"/>
  <c r="Z55" i="1"/>
  <c r="AI73" i="1"/>
  <c r="AH73" i="1"/>
  <c r="AG73" i="1"/>
  <c r="AE73" i="1"/>
  <c r="AF73" i="1"/>
  <c r="AD73" i="1"/>
  <c r="AC73" i="1"/>
  <c r="AA73" i="1"/>
  <c r="AB73" i="1"/>
  <c r="Z73" i="1"/>
  <c r="AI72" i="1"/>
  <c r="AH72" i="1"/>
  <c r="AG72" i="1"/>
  <c r="AE72" i="1"/>
  <c r="AF72" i="1"/>
  <c r="AD72" i="1"/>
  <c r="AC72" i="1"/>
  <c r="AB72" i="1"/>
  <c r="AA72" i="1"/>
  <c r="Z72" i="1"/>
  <c r="AI68" i="1"/>
  <c r="AH68" i="1"/>
  <c r="AG68" i="1"/>
  <c r="AF68" i="1"/>
  <c r="AE68" i="1"/>
  <c r="AD68" i="1"/>
  <c r="AC68" i="1"/>
  <c r="AB68" i="1"/>
  <c r="AA68" i="1"/>
  <c r="Z68" i="1"/>
  <c r="AI64" i="1"/>
  <c r="AH64" i="1"/>
  <c r="AG64" i="1"/>
  <c r="AE64" i="1"/>
  <c r="AF64" i="1"/>
  <c r="AD64" i="1"/>
  <c r="AC64" i="1"/>
  <c r="AB64" i="1"/>
  <c r="AA64" i="1"/>
  <c r="Z64" i="1"/>
  <c r="AI85" i="1"/>
  <c r="AG85" i="1"/>
  <c r="AH85" i="1"/>
  <c r="AE85" i="1"/>
  <c r="AF85" i="1"/>
  <c r="AD85" i="1"/>
  <c r="AC85" i="1"/>
  <c r="AA85" i="1"/>
  <c r="AB85" i="1"/>
  <c r="Z85" i="1"/>
  <c r="AI81" i="1"/>
  <c r="AH81" i="1"/>
  <c r="AG81" i="1"/>
  <c r="AE81" i="1"/>
  <c r="AF81" i="1"/>
  <c r="AD81" i="1"/>
  <c r="AC81" i="1"/>
  <c r="AA81" i="1"/>
  <c r="AB81" i="1"/>
  <c r="Z81" i="1"/>
  <c r="AI77" i="1"/>
  <c r="AG77" i="1"/>
  <c r="AH77" i="1"/>
  <c r="AE77" i="1"/>
  <c r="AF77" i="1"/>
  <c r="AD77" i="1"/>
  <c r="AC77" i="1"/>
  <c r="AA77" i="1"/>
  <c r="AB77" i="1"/>
  <c r="Z77" i="1"/>
  <c r="Z26" i="1"/>
  <c r="AD26" i="1"/>
  <c r="AG26" i="1"/>
  <c r="AI38" i="1"/>
  <c r="AG38" i="1"/>
  <c r="AH38" i="1"/>
  <c r="AF38" i="1"/>
  <c r="AE38" i="1"/>
  <c r="AD38" i="1"/>
  <c r="AC38" i="1"/>
  <c r="AA38" i="1"/>
  <c r="AB38" i="1"/>
  <c r="Z38" i="1"/>
  <c r="AI57" i="1"/>
  <c r="AH57" i="1"/>
  <c r="AG57" i="1"/>
  <c r="AE57" i="1"/>
  <c r="AF57" i="1"/>
  <c r="AD57" i="1"/>
  <c r="AC57" i="1"/>
  <c r="AA57" i="1"/>
  <c r="AB57" i="1"/>
  <c r="Z57" i="1"/>
  <c r="AI70" i="1"/>
  <c r="AG70" i="1"/>
  <c r="AH70" i="1"/>
  <c r="AF70" i="1"/>
  <c r="AE70" i="1"/>
  <c r="AD70" i="1"/>
  <c r="AC70" i="1"/>
  <c r="AA70" i="1"/>
  <c r="AB70" i="1"/>
  <c r="Z70" i="1"/>
  <c r="AI66" i="1"/>
  <c r="AG66" i="1"/>
  <c r="AH66" i="1"/>
  <c r="AF66" i="1"/>
  <c r="AE66" i="1"/>
  <c r="AD66" i="1"/>
  <c r="AC66" i="1"/>
  <c r="AA66" i="1"/>
  <c r="AB66" i="1"/>
  <c r="Z66" i="1"/>
  <c r="AI62" i="1"/>
  <c r="AG62" i="1"/>
  <c r="AH62" i="1"/>
  <c r="AF62" i="1"/>
  <c r="AE62" i="1"/>
  <c r="AD62" i="1"/>
  <c r="AC62" i="1"/>
  <c r="AA62" i="1"/>
  <c r="AB62" i="1"/>
  <c r="Z62" i="1"/>
  <c r="AI83" i="1"/>
  <c r="AH83" i="1"/>
  <c r="AG83" i="1"/>
  <c r="AF83" i="1"/>
  <c r="AE83" i="1"/>
  <c r="AD83" i="1"/>
  <c r="AC83" i="1"/>
  <c r="AB83" i="1"/>
  <c r="AA83" i="1"/>
  <c r="Z83" i="1"/>
  <c r="AI49" i="1"/>
  <c r="AH49" i="1"/>
  <c r="AG49" i="1"/>
  <c r="AE49" i="1"/>
  <c r="AF49" i="1"/>
  <c r="AD49" i="1"/>
  <c r="AC49" i="1"/>
  <c r="AA49" i="1"/>
  <c r="AB49" i="1"/>
  <c r="Z49" i="1"/>
  <c r="AI36" i="1"/>
  <c r="AH36" i="1"/>
  <c r="AG36" i="1"/>
  <c r="AE36" i="1"/>
  <c r="AF36" i="1"/>
  <c r="AD36" i="1"/>
  <c r="AC36" i="1"/>
  <c r="AA36" i="1"/>
  <c r="AB36" i="1"/>
  <c r="Z36" i="1"/>
  <c r="AI47" i="1"/>
  <c r="AH47" i="1"/>
  <c r="AG47" i="1"/>
  <c r="AF47" i="1"/>
  <c r="AE47" i="1"/>
  <c r="AD47" i="1"/>
  <c r="AC47" i="1"/>
  <c r="AB47" i="1"/>
  <c r="AA47" i="1"/>
  <c r="Z47" i="1"/>
  <c r="AI43" i="1"/>
  <c r="AH43" i="1"/>
  <c r="AG43" i="1"/>
  <c r="AF43" i="1"/>
  <c r="AE43" i="1"/>
  <c r="AD43" i="1"/>
  <c r="AC43" i="1"/>
  <c r="AB43" i="1"/>
  <c r="AA43" i="1"/>
  <c r="Z43" i="1"/>
  <c r="AI39" i="1"/>
  <c r="AH39" i="1"/>
  <c r="AG39" i="1"/>
  <c r="AF39" i="1"/>
  <c r="AE39" i="1"/>
  <c r="AD39" i="1"/>
  <c r="AC39" i="1"/>
  <c r="AB39" i="1"/>
  <c r="AA39" i="1"/>
  <c r="Z39" i="1"/>
  <c r="AI35" i="1"/>
  <c r="AH35" i="1"/>
  <c r="AG35" i="1"/>
  <c r="AF35" i="1"/>
  <c r="AE35" i="1"/>
  <c r="AD35" i="1"/>
  <c r="AC35" i="1"/>
  <c r="AB35" i="1"/>
  <c r="AA35" i="1"/>
  <c r="Z35" i="1"/>
  <c r="AI31" i="1"/>
  <c r="AH31" i="1"/>
  <c r="AG31" i="1"/>
  <c r="AF31" i="1"/>
  <c r="AE31" i="1"/>
  <c r="AD31" i="1"/>
  <c r="AC31" i="1"/>
  <c r="AB31" i="1"/>
  <c r="AA31" i="1"/>
  <c r="Z31" i="1"/>
  <c r="AI53" i="1"/>
  <c r="AH53" i="1"/>
  <c r="AG53" i="1"/>
  <c r="AE53" i="1"/>
  <c r="AF53" i="1"/>
  <c r="AD53" i="1"/>
  <c r="AC53" i="1"/>
  <c r="AA53" i="1"/>
  <c r="AB53" i="1"/>
  <c r="Z53" i="1"/>
  <c r="AD58" i="1"/>
  <c r="AI54" i="1"/>
  <c r="AG54" i="1"/>
  <c r="AH54" i="1"/>
  <c r="AF54" i="1"/>
  <c r="AE54" i="1"/>
  <c r="AD54" i="1"/>
  <c r="AC54" i="1"/>
  <c r="AA54" i="1"/>
  <c r="AB54" i="1"/>
  <c r="Z54" i="1"/>
  <c r="AI71" i="1"/>
  <c r="AH71" i="1"/>
  <c r="AG71" i="1"/>
  <c r="AF71" i="1"/>
  <c r="AE71" i="1"/>
  <c r="AD71" i="1"/>
  <c r="AC71" i="1"/>
  <c r="AB71" i="1"/>
  <c r="AA71" i="1"/>
  <c r="Z71" i="1"/>
  <c r="AI67" i="1"/>
  <c r="AH67" i="1"/>
  <c r="AG67" i="1"/>
  <c r="AF67" i="1"/>
  <c r="AE67" i="1"/>
  <c r="AD67" i="1"/>
  <c r="AC67" i="1"/>
  <c r="AB67" i="1"/>
  <c r="AA67" i="1"/>
  <c r="Z67" i="1"/>
  <c r="AI63" i="1"/>
  <c r="AH63" i="1"/>
  <c r="AG63" i="1"/>
  <c r="AF63" i="1"/>
  <c r="AE63" i="1"/>
  <c r="AD63" i="1"/>
  <c r="AC63" i="1"/>
  <c r="AB63" i="1"/>
  <c r="AA63" i="1"/>
  <c r="Z63" i="1"/>
  <c r="AI75" i="1"/>
  <c r="AH75" i="1"/>
  <c r="AG75" i="1"/>
  <c r="AF75" i="1"/>
  <c r="AE75" i="1"/>
  <c r="AD75" i="1"/>
  <c r="AC75" i="1"/>
  <c r="AB75" i="1"/>
  <c r="AA75" i="1"/>
  <c r="Z75" i="1"/>
  <c r="AI89" i="1"/>
  <c r="AH89" i="1"/>
  <c r="AG89" i="1"/>
  <c r="AE89" i="1"/>
  <c r="AF89" i="1"/>
  <c r="AD89" i="1"/>
  <c r="AC89" i="1"/>
  <c r="AA89" i="1"/>
  <c r="AB89" i="1"/>
  <c r="Z89" i="1"/>
  <c r="AI84" i="1"/>
  <c r="AH84" i="1"/>
  <c r="AG84" i="1"/>
  <c r="AE84" i="1"/>
  <c r="AF84" i="1"/>
  <c r="AD84" i="1"/>
  <c r="AC84" i="1"/>
  <c r="AB84" i="1"/>
  <c r="AA84" i="1"/>
  <c r="Z84" i="1"/>
  <c r="AI80" i="1"/>
  <c r="AH80" i="1"/>
  <c r="AG80" i="1"/>
  <c r="AF80" i="1"/>
  <c r="AE80" i="1"/>
  <c r="AD80" i="1"/>
  <c r="AC80" i="1"/>
  <c r="AB80" i="1"/>
  <c r="AA80" i="1"/>
  <c r="Z80" i="1"/>
  <c r="AI76" i="1"/>
  <c r="AH76" i="1"/>
  <c r="AG76" i="1"/>
  <c r="AE76" i="1"/>
  <c r="AF76" i="1"/>
  <c r="AD76" i="1"/>
  <c r="AC76" i="1"/>
  <c r="AA76" i="1"/>
  <c r="AB76" i="1"/>
  <c r="Z76" i="1"/>
  <c r="AA92" i="1"/>
  <c r="AA26" i="1"/>
  <c r="AE26" i="1"/>
  <c r="AE92" i="1"/>
  <c r="AC92" i="1"/>
  <c r="AH92" i="1"/>
  <c r="Z92" i="1"/>
  <c r="AD92" i="1"/>
  <c r="AG92" i="1"/>
  <c r="AB92" i="1"/>
  <c r="AF92" i="1"/>
  <c r="Y92" i="1"/>
  <c r="Y52" i="1"/>
  <c r="Y75" i="1"/>
  <c r="Y27" i="1"/>
  <c r="Y49" i="1"/>
  <c r="Y44" i="1"/>
  <c r="Y40" i="1"/>
  <c r="Y36" i="1"/>
  <c r="Y32" i="1"/>
  <c r="Y48" i="1"/>
  <c r="Y51" i="1"/>
  <c r="Y57" i="1"/>
  <c r="Y56" i="1"/>
  <c r="Y60" i="1"/>
  <c r="Y70" i="1"/>
  <c r="Y66" i="1"/>
  <c r="Y83" i="1"/>
  <c r="Y53" i="1"/>
  <c r="Y46" i="1"/>
  <c r="Y42" i="1"/>
  <c r="Y38" i="1"/>
  <c r="Y34" i="1"/>
  <c r="Y78" i="1"/>
  <c r="Y43" i="1"/>
  <c r="Y31" i="1"/>
  <c r="Y55" i="1"/>
  <c r="Y74" i="1"/>
  <c r="Y69" i="1"/>
  <c r="Y86" i="1"/>
  <c r="Y82" i="1"/>
  <c r="Y30" i="1"/>
  <c r="Y59" i="1"/>
  <c r="Y54" i="1"/>
  <c r="Y73" i="1"/>
  <c r="Y72" i="1"/>
  <c r="Y68" i="1"/>
  <c r="Y64" i="1"/>
  <c r="Y85" i="1"/>
  <c r="Y81" i="1"/>
  <c r="Y77" i="1"/>
  <c r="Y62" i="1"/>
  <c r="Y87" i="1"/>
  <c r="Y79" i="1"/>
  <c r="Y47" i="1"/>
  <c r="Y39" i="1"/>
  <c r="Y35" i="1"/>
  <c r="Y65" i="1"/>
  <c r="Y61" i="1"/>
  <c r="Y28" i="1"/>
  <c r="Y45" i="1"/>
  <c r="Y41" i="1"/>
  <c r="Y37" i="1"/>
  <c r="Y33" i="1"/>
  <c r="Y29" i="1"/>
  <c r="Y50" i="1"/>
  <c r="Y71" i="1"/>
  <c r="Y67" i="1"/>
  <c r="Y63" i="1"/>
  <c r="Y89" i="1"/>
  <c r="Y84" i="1"/>
  <c r="Y80" i="1"/>
  <c r="Y76" i="1"/>
</calcChain>
</file>

<file path=xl/sharedStrings.xml><?xml version="1.0" encoding="utf-8"?>
<sst xmlns="http://schemas.openxmlformats.org/spreadsheetml/2006/main" count="445" uniqueCount="118">
  <si>
    <t>29. 11.</t>
  </si>
  <si>
    <t>25. 11.</t>
  </si>
  <si>
    <t>26. 11.</t>
  </si>
  <si>
    <t>27. 11.</t>
  </si>
  <si>
    <t>28. 11.</t>
  </si>
  <si>
    <t>2. 12.</t>
  </si>
  <si>
    <t>3. 12.</t>
  </si>
  <si>
    <t>4. 12.</t>
  </si>
  <si>
    <t>5. 12.</t>
  </si>
  <si>
    <t>6. 12.</t>
  </si>
  <si>
    <t>9. 12.</t>
  </si>
  <si>
    <t>10. 12.</t>
  </si>
  <si>
    <t>11. 12.</t>
  </si>
  <si>
    <t>12. 12.</t>
  </si>
  <si>
    <t>13. 12.</t>
  </si>
  <si>
    <t>16. 12.</t>
  </si>
  <si>
    <t>17. 12.</t>
  </si>
  <si>
    <t>18. 12.</t>
  </si>
  <si>
    <t>19. 12.</t>
  </si>
  <si>
    <t>AVAST</t>
  </si>
  <si>
    <t>ČEZ</t>
  </si>
  <si>
    <t>KOFOLA</t>
  </si>
  <si>
    <t>KB</t>
  </si>
  <si>
    <t>SKANSKA</t>
  </si>
  <si>
    <t>STOCK</t>
  </si>
  <si>
    <t>O2</t>
  </si>
  <si>
    <t>VIG</t>
  </si>
  <si>
    <t>účet</t>
  </si>
  <si>
    <t>Kurzy</t>
  </si>
  <si>
    <t>Počty akcií</t>
  </si>
  <si>
    <t>25.</t>
  </si>
  <si>
    <t>FB</t>
  </si>
  <si>
    <t>Ryšavá Alexandra</t>
  </si>
  <si>
    <t>Sobotková Tereza</t>
  </si>
  <si>
    <t>Popilková Nela</t>
  </si>
  <si>
    <t>Luňáčková Lucie</t>
  </si>
  <si>
    <t>Staňková Tereza</t>
  </si>
  <si>
    <t>Zastoupilová Andrea</t>
  </si>
  <si>
    <t>Matějka Lukáš</t>
  </si>
  <si>
    <t>Kroulík Radek</t>
  </si>
  <si>
    <t>Hořejší Pavlína</t>
  </si>
  <si>
    <t>Židová Tereza</t>
  </si>
  <si>
    <t>Wich Jan</t>
  </si>
  <si>
    <t>Hořínková Denisa</t>
  </si>
  <si>
    <t>Krejsová Marie</t>
  </si>
  <si>
    <t>Navrátilová Hana</t>
  </si>
  <si>
    <t>Stoklasová Adéla</t>
  </si>
  <si>
    <t>Hricinová Markéta</t>
  </si>
  <si>
    <t>Bartušková Aneta</t>
  </si>
  <si>
    <t>Nastoupil Ondřej</t>
  </si>
  <si>
    <t>Křivohlávková Nela</t>
  </si>
  <si>
    <t>Kada Jiří</t>
  </si>
  <si>
    <t>Uhrová Hana</t>
  </si>
  <si>
    <t>Čermáková Klára</t>
  </si>
  <si>
    <t>Šimková Tereza</t>
  </si>
  <si>
    <t>Kubasová Kristýna</t>
  </si>
  <si>
    <t>26.</t>
  </si>
  <si>
    <t>Vyskočilová Eva</t>
  </si>
  <si>
    <t>Indráková Natálie</t>
  </si>
  <si>
    <t>Drahošová Markéta</t>
  </si>
  <si>
    <t>27.</t>
  </si>
  <si>
    <t>Kouřímová Olga</t>
  </si>
  <si>
    <t>Kopecká Hana</t>
  </si>
  <si>
    <t>Kodytková Iveta</t>
  </si>
  <si>
    <t>Vraštiáková Natálie</t>
  </si>
  <si>
    <t>Urbanová Anna</t>
  </si>
  <si>
    <t>Kotyzová Marie</t>
  </si>
  <si>
    <t>Dostálová Stanislava</t>
  </si>
  <si>
    <t>28.</t>
  </si>
  <si>
    <t>Gruntová Andrea</t>
  </si>
  <si>
    <t>Zapletalová Nikola</t>
  </si>
  <si>
    <t>Hýsková Lucie</t>
  </si>
  <si>
    <t>Novotná Alena</t>
  </si>
  <si>
    <t>Skalická Aneta</t>
  </si>
  <si>
    <t>Reichlová Kateřina</t>
  </si>
  <si>
    <t>Pazderková Nicole</t>
  </si>
  <si>
    <t>Sirová Pavlína</t>
  </si>
  <si>
    <t>Hendrychová Lucie</t>
  </si>
  <si>
    <t>Kubatka David</t>
  </si>
  <si>
    <t>Chytil Aleš</t>
  </si>
  <si>
    <t>Novák Radek</t>
  </si>
  <si>
    <t>Kašparová Dominika</t>
  </si>
  <si>
    <t>Macáková Nikola</t>
  </si>
  <si>
    <t>Vomočilová Denisa</t>
  </si>
  <si>
    <t>29.</t>
  </si>
  <si>
    <t>Benešová Veronika</t>
  </si>
  <si>
    <t>Votavová Anna</t>
  </si>
  <si>
    <t>Schweidlerová Simona</t>
  </si>
  <si>
    <t>Balogová Ema</t>
  </si>
  <si>
    <t>Mikeska Jakub</t>
  </si>
  <si>
    <t>Fišerová Michaela</t>
  </si>
  <si>
    <t>Šalda David</t>
  </si>
  <si>
    <t>Jiskrová Kateřina</t>
  </si>
  <si>
    <t>Koblásová Magdalena</t>
  </si>
  <si>
    <t>Čápová Diana</t>
  </si>
  <si>
    <t>Pitrová Natálie</t>
  </si>
  <si>
    <t>Hozáková Renée</t>
  </si>
  <si>
    <t>Štolbová Sára</t>
  </si>
  <si>
    <t>Kotyzová Linda</t>
  </si>
  <si>
    <t>1. 12.</t>
  </si>
  <si>
    <t>účet *</t>
  </si>
  <si>
    <t>* hodnota včetně připsaného úroku</t>
  </si>
  <si>
    <t>Investice - v tis. Kč</t>
  </si>
  <si>
    <t>Průměrná investice (v tis.)</t>
  </si>
  <si>
    <t>Celkem (v tis.)</t>
  </si>
  <si>
    <t>Bílek Dominik</t>
  </si>
  <si>
    <t>FACEBOOK</t>
  </si>
  <si>
    <t>KOMERČNÍ BANKA</t>
  </si>
  <si>
    <t>Vývoj akcií za poslední rok</t>
  </si>
  <si>
    <t>Počáteční investice celkem - v tis. Kč</t>
  </si>
  <si>
    <t>Vývoj - hodnota investic</t>
  </si>
  <si>
    <t>Průměrná investice</t>
  </si>
  <si>
    <t>Nejlepší investice</t>
  </si>
  <si>
    <t>Celkové výsledky</t>
  </si>
  <si>
    <t>Nejhorší investice</t>
  </si>
  <si>
    <t>Srovnání</t>
  </si>
  <si>
    <t>...je rozhodnuto, gratulace vítězi!</t>
  </si>
  <si>
    <t>Výsledné pořadí najdete na nástěnce v 1. patře.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</si>
</sst>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_-* #,##0.00\ _K_č_-;\-* #,##0.00\ _K_č_-;_-* &quot;-&quot;\ _K_č_-;_-@_-"/>
    <numFmt numFmtId="165" formatCode="_-* #,##0.0000\ _K_č_-;\-* #,##0.0000\ _K_č_-;_-* &quot;-&quot;\ _K_č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40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26"/>
      <color rgb="FFFF0000"/>
      <name val="Calibri"/>
      <family val="2"/>
      <charset val="238"/>
      <scheme val="minor"/>
    </font>
    <font>
      <b/>
      <sz val="28"/>
      <color rgb="FFFF0000"/>
      <name val="Calibri"/>
      <family val="2"/>
      <charset val="238"/>
      <scheme val="minor"/>
    </font>
    <font>
      <b/>
      <sz val="36"/>
      <color rgb="FFFF0000"/>
      <name val="Calibri"/>
      <family val="2"/>
      <charset val="238"/>
      <scheme val="minor"/>
    </font>
    <font>
      <b/>
      <sz val="72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43" fontId="0" fillId="0" borderId="0" xfId="1" applyNumberFormat="1" applyFont="1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41" fontId="0" fillId="0" borderId="1" xfId="1" applyNumberFormat="1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3" fontId="0" fillId="0" borderId="0" xfId="1" applyNumberFormat="1" applyFont="1" applyAlignment="1">
      <alignment horizontal="right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3" xfId="0" applyFont="1" applyBorder="1"/>
    <xf numFmtId="41" fontId="0" fillId="0" borderId="6" xfId="1" applyNumberFormat="1" applyFont="1" applyBorder="1"/>
    <xf numFmtId="41" fontId="0" fillId="0" borderId="7" xfId="1" applyNumberFormat="1" applyFont="1" applyBorder="1"/>
    <xf numFmtId="43" fontId="0" fillId="0" borderId="8" xfId="1" applyNumberFormat="1" applyFont="1" applyBorder="1"/>
    <xf numFmtId="41" fontId="0" fillId="0" borderId="9" xfId="1" applyNumberFormat="1" applyFont="1" applyBorder="1"/>
    <xf numFmtId="43" fontId="0" fillId="0" borderId="10" xfId="1" applyNumberFormat="1" applyFont="1" applyBorder="1"/>
    <xf numFmtId="41" fontId="0" fillId="0" borderId="11" xfId="1" applyNumberFormat="1" applyFont="1" applyBorder="1"/>
    <xf numFmtId="41" fontId="0" fillId="0" borderId="12" xfId="1" applyNumberFormat="1" applyFont="1" applyBorder="1"/>
    <xf numFmtId="43" fontId="0" fillId="0" borderId="13" xfId="1" applyNumberFormat="1" applyFont="1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" fontId="4" fillId="0" borderId="20" xfId="0" applyNumberFormat="1" applyFont="1" applyBorder="1" applyAlignment="1">
      <alignment horizontal="center"/>
    </xf>
    <xf numFmtId="1" fontId="4" fillId="0" borderId="21" xfId="0" applyNumberFormat="1" applyFont="1" applyBorder="1" applyAlignment="1">
      <alignment horizontal="center"/>
    </xf>
    <xf numFmtId="1" fontId="4" fillId="0" borderId="22" xfId="0" applyNumberFormat="1" applyFont="1" applyBorder="1" applyAlignment="1">
      <alignment horizontal="center"/>
    </xf>
    <xf numFmtId="0" fontId="5" fillId="0" borderId="0" xfId="0" applyFont="1"/>
    <xf numFmtId="0" fontId="6" fillId="0" borderId="19" xfId="0" applyFont="1" applyBorder="1" applyAlignment="1">
      <alignment horizontal="center" vertical="center"/>
    </xf>
    <xf numFmtId="0" fontId="1" fillId="0" borderId="0" xfId="0" applyFont="1" applyAlignment="1"/>
    <xf numFmtId="0" fontId="8" fillId="0" borderId="0" xfId="0" applyFont="1" applyAlignment="1"/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4" fillId="0" borderId="26" xfId="0" applyFont="1" applyBorder="1"/>
    <xf numFmtId="0" fontId="4" fillId="0" borderId="0" xfId="0" applyFont="1"/>
    <xf numFmtId="0" fontId="4" fillId="0" borderId="27" xfId="0" applyFont="1" applyBorder="1"/>
    <xf numFmtId="43" fontId="4" fillId="0" borderId="23" xfId="0" applyNumberFormat="1" applyFont="1" applyBorder="1"/>
    <xf numFmtId="43" fontId="4" fillId="0" borderId="25" xfId="0" applyNumberFormat="1" applyFont="1" applyBorder="1"/>
    <xf numFmtId="0" fontId="4" fillId="0" borderId="33" xfId="0" applyFont="1" applyBorder="1"/>
    <xf numFmtId="43" fontId="4" fillId="0" borderId="34" xfId="0" applyNumberFormat="1" applyFont="1" applyBorder="1"/>
    <xf numFmtId="43" fontId="4" fillId="0" borderId="35" xfId="0" applyNumberFormat="1" applyFont="1" applyBorder="1"/>
    <xf numFmtId="0" fontId="4" fillId="0" borderId="28" xfId="0" applyFont="1" applyBorder="1"/>
    <xf numFmtId="43" fontId="4" fillId="0" borderId="0" xfId="0" applyNumberFormat="1" applyFont="1" applyBorder="1"/>
    <xf numFmtId="0" fontId="4" fillId="0" borderId="24" xfId="0" applyFont="1" applyBorder="1"/>
    <xf numFmtId="43" fontId="4" fillId="0" borderId="29" xfId="0" applyNumberFormat="1" applyFont="1" applyBorder="1"/>
    <xf numFmtId="43" fontId="4" fillId="0" borderId="30" xfId="0" applyNumberFormat="1" applyFont="1" applyBorder="1"/>
    <xf numFmtId="43" fontId="4" fillId="0" borderId="31" xfId="0" applyNumberFormat="1" applyFont="1" applyBorder="1"/>
    <xf numFmtId="43" fontId="4" fillId="0" borderId="36" xfId="0" applyNumberFormat="1" applyFont="1" applyBorder="1"/>
    <xf numFmtId="43" fontId="4" fillId="0" borderId="37" xfId="0" applyNumberFormat="1" applyFont="1" applyBorder="1"/>
    <xf numFmtId="43" fontId="4" fillId="0" borderId="38" xfId="0" applyNumberFormat="1" applyFont="1" applyBorder="1"/>
    <xf numFmtId="43" fontId="4" fillId="0" borderId="39" xfId="0" applyNumberFormat="1" applyFont="1" applyBorder="1"/>
    <xf numFmtId="43" fontId="4" fillId="0" borderId="40" xfId="0" applyNumberFormat="1" applyFont="1" applyBorder="1"/>
    <xf numFmtId="43" fontId="0" fillId="0" borderId="0" xfId="0" applyNumberFormat="1"/>
    <xf numFmtId="0" fontId="4" fillId="0" borderId="41" xfId="0" applyFont="1" applyBorder="1"/>
    <xf numFmtId="0" fontId="9" fillId="0" borderId="0" xfId="0" applyFont="1" applyBorder="1" applyAlignment="1"/>
    <xf numFmtId="164" fontId="0" fillId="0" borderId="0" xfId="0" applyNumberFormat="1"/>
    <xf numFmtId="43" fontId="0" fillId="0" borderId="0" xfId="2" applyNumberFormat="1" applyFont="1"/>
    <xf numFmtId="165" fontId="0" fillId="0" borderId="0" xfId="0" applyNumberFormat="1"/>
    <xf numFmtId="0" fontId="0" fillId="0" borderId="0" xfId="0" applyFill="1"/>
    <xf numFmtId="0" fontId="0" fillId="0" borderId="9" xfId="0" applyFill="1" applyBorder="1"/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41" fontId="0" fillId="0" borderId="1" xfId="1" applyNumberFormat="1" applyFont="1" applyFill="1" applyBorder="1"/>
    <xf numFmtId="43" fontId="0" fillId="0" borderId="0" xfId="1" applyNumberFormat="1" applyFont="1" applyFill="1"/>
    <xf numFmtId="43" fontId="0" fillId="0" borderId="0" xfId="1" applyNumberFormat="1" applyFont="1" applyFill="1" applyAlignment="1">
      <alignment horizontal="right"/>
    </xf>
    <xf numFmtId="41" fontId="0" fillId="0" borderId="9" xfId="1" applyNumberFormat="1" applyFont="1" applyFill="1" applyBorder="1"/>
    <xf numFmtId="43" fontId="4" fillId="0" borderId="0" xfId="0" applyNumberFormat="1" applyFont="1"/>
    <xf numFmtId="43" fontId="4" fillId="0" borderId="42" xfId="0" applyNumberFormat="1" applyFont="1" applyBorder="1"/>
    <xf numFmtId="43" fontId="4" fillId="0" borderId="43" xfId="0" applyNumberFormat="1" applyFont="1" applyBorder="1"/>
    <xf numFmtId="43" fontId="4" fillId="0" borderId="44" xfId="0" applyNumberFormat="1" applyFont="1" applyBorder="1"/>
    <xf numFmtId="0" fontId="1" fillId="0" borderId="0" xfId="0" applyFont="1" applyAlignment="1">
      <alignment horizontal="center"/>
    </xf>
    <xf numFmtId="0" fontId="1" fillId="0" borderId="1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3" fontId="4" fillId="0" borderId="45" xfId="0" applyNumberFormat="1" applyFont="1" applyBorder="1"/>
    <xf numFmtId="43" fontId="4" fillId="0" borderId="46" xfId="0" applyNumberFormat="1" applyFont="1" applyBorder="1"/>
    <xf numFmtId="43" fontId="4" fillId="0" borderId="47" xfId="0" applyNumberFormat="1" applyFont="1" applyBorder="1"/>
  </cellXfs>
  <cellStyles count="3">
    <cellStyle name="Čárka" xfId="2" builtinId="3"/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>
                <a:solidFill>
                  <a:srgbClr val="FF0000"/>
                </a:solidFill>
              </a:rPr>
              <a:t>Do čeho jsme investovali?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D927-49B2-A31F-ECAD7D6BBE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D927-49B2-A31F-ECAD7D6BBE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D927-49B2-A31F-ECAD7D6BBE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D927-49B2-A31F-ECAD7D6BBE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D927-49B2-A31F-ECAD7D6BB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B-D927-49B2-A31F-ECAD7D6BB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D-D927-49B2-A31F-ECAD7D6BB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F-D927-49B2-A31F-ECAD7D6BB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1-D927-49B2-A31F-ECAD7D6BBE2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3-D927-49B2-A31F-ECAD7D6BBE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'Portfolio - přehled'!$B$70:$K$70</c:f>
              <c:strCache>
                <c:ptCount val="10"/>
                <c:pt idx="0">
                  <c:v>AVAST</c:v>
                </c:pt>
                <c:pt idx="1">
                  <c:v>ČEZ</c:v>
                </c:pt>
                <c:pt idx="2">
                  <c:v>FB</c:v>
                </c:pt>
                <c:pt idx="3">
                  <c:v>KOFOLA</c:v>
                </c:pt>
                <c:pt idx="4">
                  <c:v>KB</c:v>
                </c:pt>
                <c:pt idx="5">
                  <c:v>SKANSKA</c:v>
                </c:pt>
                <c:pt idx="6">
                  <c:v>STOCK</c:v>
                </c:pt>
                <c:pt idx="7">
                  <c:v>O2</c:v>
                </c:pt>
                <c:pt idx="8">
                  <c:v>VIG</c:v>
                </c:pt>
                <c:pt idx="9">
                  <c:v>účet</c:v>
                </c:pt>
              </c:strCache>
            </c:strRef>
          </c:cat>
          <c:val>
            <c:numRef>
              <c:f>'Portfolio - přehled'!$B$71:$K$71</c:f>
              <c:numCache>
                <c:formatCode>0</c:formatCode>
                <c:ptCount val="10"/>
                <c:pt idx="0">
                  <c:v>836.78</c:v>
                </c:pt>
                <c:pt idx="1">
                  <c:v>679.5</c:v>
                </c:pt>
                <c:pt idx="2">
                  <c:v>622.22</c:v>
                </c:pt>
                <c:pt idx="3">
                  <c:v>812.3</c:v>
                </c:pt>
                <c:pt idx="4">
                  <c:v>974</c:v>
                </c:pt>
                <c:pt idx="5">
                  <c:v>242</c:v>
                </c:pt>
                <c:pt idx="6">
                  <c:v>463.5</c:v>
                </c:pt>
                <c:pt idx="7">
                  <c:v>489.5</c:v>
                </c:pt>
                <c:pt idx="8">
                  <c:v>546.5</c:v>
                </c:pt>
                <c:pt idx="9">
                  <c:v>733.7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7C-49F6-BC88-99C3EE36F56C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'Vývoj - měsíc'!$J$3</c:f>
              <c:strCache>
                <c:ptCount val="1"/>
                <c:pt idx="0">
                  <c:v>VIG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'Vývoj - měsíc'!$A$4:$A$22</c:f>
              <c:strCache>
                <c:ptCount val="19"/>
                <c:pt idx="0">
                  <c:v>25. 11.</c:v>
                </c:pt>
                <c:pt idx="1">
                  <c:v>26. 11.</c:v>
                </c:pt>
                <c:pt idx="2">
                  <c:v>27. 11.</c:v>
                </c:pt>
                <c:pt idx="3">
                  <c:v>28. 11.</c:v>
                </c:pt>
                <c:pt idx="4">
                  <c:v>29. 11.</c:v>
                </c:pt>
                <c:pt idx="5">
                  <c:v>2. 12.</c:v>
                </c:pt>
                <c:pt idx="6">
                  <c:v>3. 12.</c:v>
                </c:pt>
                <c:pt idx="7">
                  <c:v>4. 12.</c:v>
                </c:pt>
                <c:pt idx="8">
                  <c:v>5. 12.</c:v>
                </c:pt>
                <c:pt idx="9">
                  <c:v>6. 12.</c:v>
                </c:pt>
                <c:pt idx="10">
                  <c:v>9. 12.</c:v>
                </c:pt>
                <c:pt idx="11">
                  <c:v>10. 12.</c:v>
                </c:pt>
                <c:pt idx="12">
                  <c:v>11. 12.</c:v>
                </c:pt>
                <c:pt idx="13">
                  <c:v>12. 12.</c:v>
                </c:pt>
                <c:pt idx="14">
                  <c:v>13. 12.</c:v>
                </c:pt>
                <c:pt idx="15">
                  <c:v>16. 12.</c:v>
                </c:pt>
                <c:pt idx="16">
                  <c:v>17. 12.</c:v>
                </c:pt>
                <c:pt idx="17">
                  <c:v>18. 12.</c:v>
                </c:pt>
                <c:pt idx="18">
                  <c:v>19. 12.</c:v>
                </c:pt>
              </c:strCache>
            </c:strRef>
          </c:cat>
          <c:val>
            <c:numRef>
              <c:f>'Vývoj - měsíc'!$J$4:$J$22</c:f>
              <c:numCache>
                <c:formatCode>General</c:formatCode>
                <c:ptCount val="19"/>
                <c:pt idx="0">
                  <c:v>623.5</c:v>
                </c:pt>
                <c:pt idx="1">
                  <c:v>623</c:v>
                </c:pt>
                <c:pt idx="2">
                  <c:v>627</c:v>
                </c:pt>
                <c:pt idx="3">
                  <c:v>641</c:v>
                </c:pt>
                <c:pt idx="4">
                  <c:v>633</c:v>
                </c:pt>
                <c:pt idx="5">
                  <c:v>644</c:v>
                </c:pt>
                <c:pt idx="6">
                  <c:v>637</c:v>
                </c:pt>
                <c:pt idx="7">
                  <c:v>643</c:v>
                </c:pt>
                <c:pt idx="8">
                  <c:v>637.5</c:v>
                </c:pt>
                <c:pt idx="9">
                  <c:v>638.5</c:v>
                </c:pt>
                <c:pt idx="10">
                  <c:v>641</c:v>
                </c:pt>
                <c:pt idx="11">
                  <c:v>640</c:v>
                </c:pt>
                <c:pt idx="12">
                  <c:v>645.5</c:v>
                </c:pt>
                <c:pt idx="13">
                  <c:v>650</c:v>
                </c:pt>
                <c:pt idx="14">
                  <c:v>649</c:v>
                </c:pt>
                <c:pt idx="15">
                  <c:v>648</c:v>
                </c:pt>
                <c:pt idx="16">
                  <c:v>646</c:v>
                </c:pt>
                <c:pt idx="17">
                  <c:v>640</c:v>
                </c:pt>
                <c:pt idx="18">
                  <c:v>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52-45C5-927D-2AFB0465D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853008"/>
        <c:axId val="437853992"/>
      </c:lineChart>
      <c:catAx>
        <c:axId val="43785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7853992"/>
        <c:crosses val="autoZero"/>
        <c:auto val="1"/>
        <c:lblAlgn val="ctr"/>
        <c:lblOffset val="100"/>
        <c:noMultiLvlLbl val="0"/>
      </c:catAx>
      <c:valAx>
        <c:axId val="437853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7853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Srovnání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9674930592410478E-2"/>
          <c:y val="0.17634259259259263"/>
          <c:w val="0.91198485849516409"/>
          <c:h val="0.61498432487605714"/>
        </c:manualLayout>
      </c:layout>
      <c:lineChart>
        <c:grouping val="standard"/>
        <c:varyColors val="0"/>
        <c:ser>
          <c:idx val="0"/>
          <c:order val="0"/>
          <c:tx>
            <c:strRef>
              <c:f>Srovnání!$A$4</c:f>
              <c:strCache>
                <c:ptCount val="1"/>
                <c:pt idx="0">
                  <c:v>Nejlepší investice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Srovnání!$B$3:$P$3</c:f>
              <c:strCache>
                <c:ptCount val="15"/>
                <c:pt idx="0">
                  <c:v>1. 12.</c:v>
                </c:pt>
                <c:pt idx="1">
                  <c:v>2. 12.</c:v>
                </c:pt>
                <c:pt idx="2">
                  <c:v>3. 12.</c:v>
                </c:pt>
                <c:pt idx="3">
                  <c:v>4. 12.</c:v>
                </c:pt>
                <c:pt idx="4">
                  <c:v>5. 12.</c:v>
                </c:pt>
                <c:pt idx="5">
                  <c:v>6. 12.</c:v>
                </c:pt>
                <c:pt idx="6">
                  <c:v>9. 12.</c:v>
                </c:pt>
                <c:pt idx="7">
                  <c:v>10. 12.</c:v>
                </c:pt>
                <c:pt idx="8">
                  <c:v>11. 12.</c:v>
                </c:pt>
                <c:pt idx="9">
                  <c:v>12. 12.</c:v>
                </c:pt>
                <c:pt idx="10">
                  <c:v>13. 12.</c:v>
                </c:pt>
                <c:pt idx="11">
                  <c:v>16. 12.</c:v>
                </c:pt>
                <c:pt idx="12">
                  <c:v>17. 12.</c:v>
                </c:pt>
                <c:pt idx="13">
                  <c:v>18. 12.</c:v>
                </c:pt>
                <c:pt idx="14">
                  <c:v>19. 12.</c:v>
                </c:pt>
              </c:strCache>
            </c:strRef>
          </c:cat>
          <c:val>
            <c:numRef>
              <c:f>Srovnání!$B$4:$P$4</c:f>
              <c:numCache>
                <c:formatCode>_(* #,##0.00_);_(* \(#,##0.00\);_(* "-"??_);_(@_)</c:formatCode>
                <c:ptCount val="15"/>
                <c:pt idx="0">
                  <c:v>100000</c:v>
                </c:pt>
                <c:pt idx="1">
                  <c:v>99282.230856586641</c:v>
                </c:pt>
                <c:pt idx="2">
                  <c:v>100654.60609993512</c:v>
                </c:pt>
                <c:pt idx="3">
                  <c:v>98515.874756651538</c:v>
                </c:pt>
                <c:pt idx="4">
                  <c:v>97802.964308890339</c:v>
                </c:pt>
                <c:pt idx="5">
                  <c:v>99941.695652173919</c:v>
                </c:pt>
                <c:pt idx="6">
                  <c:v>99253.0786826736</c:v>
                </c:pt>
                <c:pt idx="7">
                  <c:v>97851.551265412068</c:v>
                </c:pt>
                <c:pt idx="8">
                  <c:v>97138.64081765087</c:v>
                </c:pt>
                <c:pt idx="9">
                  <c:v>97851.551265412068</c:v>
                </c:pt>
                <c:pt idx="10">
                  <c:v>99248.219987021424</c:v>
                </c:pt>
                <c:pt idx="11">
                  <c:v>99248.219987021424</c:v>
                </c:pt>
                <c:pt idx="12">
                  <c:v>102099.86177806619</c:v>
                </c:pt>
                <c:pt idx="13">
                  <c:v>102812.77222582739</c:v>
                </c:pt>
                <c:pt idx="14">
                  <c:v>103530.54136924076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59-4DC6-8F66-DAE6A3C16B3B}"/>
            </c:ext>
          </c:extLst>
        </c:ser>
        <c:ser>
          <c:idx val="1"/>
          <c:order val="1"/>
          <c:tx>
            <c:strRef>
              <c:f>Srovnání!$A$5</c:f>
              <c:strCache>
                <c:ptCount val="1"/>
                <c:pt idx="0">
                  <c:v>Nejhorší investice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Srovnání!$B$3:$P$3</c:f>
              <c:strCache>
                <c:ptCount val="15"/>
                <c:pt idx="0">
                  <c:v>1. 12.</c:v>
                </c:pt>
                <c:pt idx="1">
                  <c:v>2. 12.</c:v>
                </c:pt>
                <c:pt idx="2">
                  <c:v>3. 12.</c:v>
                </c:pt>
                <c:pt idx="3">
                  <c:v>4. 12.</c:v>
                </c:pt>
                <c:pt idx="4">
                  <c:v>5. 12.</c:v>
                </c:pt>
                <c:pt idx="5">
                  <c:v>6. 12.</c:v>
                </c:pt>
                <c:pt idx="6">
                  <c:v>9. 12.</c:v>
                </c:pt>
                <c:pt idx="7">
                  <c:v>10. 12.</c:v>
                </c:pt>
                <c:pt idx="8">
                  <c:v>11. 12.</c:v>
                </c:pt>
                <c:pt idx="9">
                  <c:v>12. 12.</c:v>
                </c:pt>
                <c:pt idx="10">
                  <c:v>13. 12.</c:v>
                </c:pt>
                <c:pt idx="11">
                  <c:v>16. 12.</c:v>
                </c:pt>
                <c:pt idx="12">
                  <c:v>17. 12.</c:v>
                </c:pt>
                <c:pt idx="13">
                  <c:v>18. 12.</c:v>
                </c:pt>
                <c:pt idx="14">
                  <c:v>19. 12.</c:v>
                </c:pt>
              </c:strCache>
            </c:strRef>
          </c:cat>
          <c:val>
            <c:numRef>
              <c:f>Srovnání!$B$5:$P$5</c:f>
              <c:numCache>
                <c:formatCode>_(* #,##0.00_);_(* \(#,##0.00\);_(* "-"??_);_(@_)</c:formatCode>
                <c:ptCount val="15"/>
                <c:pt idx="0">
                  <c:v>98698.891023696371</c:v>
                </c:pt>
                <c:pt idx="1">
                  <c:v>99645.936562510542</c:v>
                </c:pt>
                <c:pt idx="2">
                  <c:v>97717.05935888362</c:v>
                </c:pt>
                <c:pt idx="3">
                  <c:v>97697.509016752636</c:v>
                </c:pt>
                <c:pt idx="4">
                  <c:v>98583.746250042139</c:v>
                </c:pt>
                <c:pt idx="5">
                  <c:v>98051.572454242094</c:v>
                </c:pt>
                <c:pt idx="6">
                  <c:v>98366.535207469584</c:v>
                </c:pt>
                <c:pt idx="7">
                  <c:v>98207.975191289996</c:v>
                </c:pt>
                <c:pt idx="8">
                  <c:v>98190.582128290698</c:v>
                </c:pt>
                <c:pt idx="9">
                  <c:v>97834.361411669539</c:v>
                </c:pt>
                <c:pt idx="10">
                  <c:v>97519.398658442049</c:v>
                </c:pt>
                <c:pt idx="11">
                  <c:v>96869.922809856085</c:v>
                </c:pt>
                <c:pt idx="12">
                  <c:v>96948.124178380036</c:v>
                </c:pt>
                <c:pt idx="13">
                  <c:v>97104.526915427938</c:v>
                </c:pt>
                <c:pt idx="14">
                  <c:v>97734.452421882903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59-4DC6-8F66-DAE6A3C16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566760"/>
        <c:axId val="372568072"/>
      </c:lineChart>
      <c:catAx>
        <c:axId val="372566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72568072"/>
        <c:crosses val="autoZero"/>
        <c:auto val="1"/>
        <c:lblAlgn val="ctr"/>
        <c:lblOffset val="100"/>
        <c:noMultiLvlLbl val="0"/>
      </c:catAx>
      <c:valAx>
        <c:axId val="372568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72566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'Vývoj - měsíc'!$B$3</c:f>
              <c:strCache>
                <c:ptCount val="1"/>
                <c:pt idx="0">
                  <c:v>AVAST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'Vývoj - měsíc'!$A$4:$A$22</c:f>
              <c:strCache>
                <c:ptCount val="19"/>
                <c:pt idx="0">
                  <c:v>25. 11.</c:v>
                </c:pt>
                <c:pt idx="1">
                  <c:v>26. 11.</c:v>
                </c:pt>
                <c:pt idx="2">
                  <c:v>27. 11.</c:v>
                </c:pt>
                <c:pt idx="3">
                  <c:v>28. 11.</c:v>
                </c:pt>
                <c:pt idx="4">
                  <c:v>29. 11.</c:v>
                </c:pt>
                <c:pt idx="5">
                  <c:v>2. 12.</c:v>
                </c:pt>
                <c:pt idx="6">
                  <c:v>3. 12.</c:v>
                </c:pt>
                <c:pt idx="7">
                  <c:v>4. 12.</c:v>
                </c:pt>
                <c:pt idx="8">
                  <c:v>5. 12.</c:v>
                </c:pt>
                <c:pt idx="9">
                  <c:v>6. 12.</c:v>
                </c:pt>
                <c:pt idx="10">
                  <c:v>9. 12.</c:v>
                </c:pt>
                <c:pt idx="11">
                  <c:v>10. 12.</c:v>
                </c:pt>
                <c:pt idx="12">
                  <c:v>11. 12.</c:v>
                </c:pt>
                <c:pt idx="13">
                  <c:v>12. 12.</c:v>
                </c:pt>
                <c:pt idx="14">
                  <c:v>13. 12.</c:v>
                </c:pt>
                <c:pt idx="15">
                  <c:v>16. 12.</c:v>
                </c:pt>
                <c:pt idx="16">
                  <c:v>17. 12.</c:v>
                </c:pt>
                <c:pt idx="17">
                  <c:v>18. 12.</c:v>
                </c:pt>
                <c:pt idx="18">
                  <c:v>19. 12.</c:v>
                </c:pt>
              </c:strCache>
            </c:strRef>
          </c:cat>
          <c:val>
            <c:numRef>
              <c:f>'Vývoj - měsíc'!$B$4:$B$22</c:f>
              <c:numCache>
                <c:formatCode>General</c:formatCode>
                <c:ptCount val="19"/>
                <c:pt idx="0">
                  <c:v>132</c:v>
                </c:pt>
                <c:pt idx="1">
                  <c:v>133</c:v>
                </c:pt>
                <c:pt idx="2">
                  <c:v>132</c:v>
                </c:pt>
                <c:pt idx="3">
                  <c:v>133</c:v>
                </c:pt>
                <c:pt idx="4">
                  <c:v>134</c:v>
                </c:pt>
                <c:pt idx="5">
                  <c:v>133</c:v>
                </c:pt>
                <c:pt idx="6">
                  <c:v>135</c:v>
                </c:pt>
                <c:pt idx="7">
                  <c:v>132</c:v>
                </c:pt>
                <c:pt idx="8">
                  <c:v>131</c:v>
                </c:pt>
                <c:pt idx="9">
                  <c:v>134</c:v>
                </c:pt>
                <c:pt idx="10">
                  <c:v>133</c:v>
                </c:pt>
                <c:pt idx="11">
                  <c:v>131</c:v>
                </c:pt>
                <c:pt idx="12">
                  <c:v>130</c:v>
                </c:pt>
                <c:pt idx="13">
                  <c:v>131</c:v>
                </c:pt>
                <c:pt idx="14">
                  <c:v>133</c:v>
                </c:pt>
                <c:pt idx="15">
                  <c:v>133</c:v>
                </c:pt>
                <c:pt idx="16">
                  <c:v>137</c:v>
                </c:pt>
                <c:pt idx="17">
                  <c:v>138</c:v>
                </c:pt>
                <c:pt idx="18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B8-437E-A228-D2B413ACA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429392"/>
        <c:axId val="430429720"/>
      </c:lineChart>
      <c:catAx>
        <c:axId val="43042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0429720"/>
        <c:crosses val="autoZero"/>
        <c:auto val="1"/>
        <c:lblAlgn val="ctr"/>
        <c:lblOffset val="100"/>
        <c:noMultiLvlLbl val="0"/>
      </c:catAx>
      <c:valAx>
        <c:axId val="430429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042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'Vývoj - měsíc'!$C$3</c:f>
              <c:strCache>
                <c:ptCount val="1"/>
                <c:pt idx="0">
                  <c:v>ČEZ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'Vývoj - měsíc'!$A$4:$A$22</c:f>
              <c:strCache>
                <c:ptCount val="19"/>
                <c:pt idx="0">
                  <c:v>25. 11.</c:v>
                </c:pt>
                <c:pt idx="1">
                  <c:v>26. 11.</c:v>
                </c:pt>
                <c:pt idx="2">
                  <c:v>27. 11.</c:v>
                </c:pt>
                <c:pt idx="3">
                  <c:v>28. 11.</c:v>
                </c:pt>
                <c:pt idx="4">
                  <c:v>29. 11.</c:v>
                </c:pt>
                <c:pt idx="5">
                  <c:v>2. 12.</c:v>
                </c:pt>
                <c:pt idx="6">
                  <c:v>3. 12.</c:v>
                </c:pt>
                <c:pt idx="7">
                  <c:v>4. 12.</c:v>
                </c:pt>
                <c:pt idx="8">
                  <c:v>5. 12.</c:v>
                </c:pt>
                <c:pt idx="9">
                  <c:v>6. 12.</c:v>
                </c:pt>
                <c:pt idx="10">
                  <c:v>9. 12.</c:v>
                </c:pt>
                <c:pt idx="11">
                  <c:v>10. 12.</c:v>
                </c:pt>
                <c:pt idx="12">
                  <c:v>11. 12.</c:v>
                </c:pt>
                <c:pt idx="13">
                  <c:v>12. 12.</c:v>
                </c:pt>
                <c:pt idx="14">
                  <c:v>13. 12.</c:v>
                </c:pt>
                <c:pt idx="15">
                  <c:v>16. 12.</c:v>
                </c:pt>
                <c:pt idx="16">
                  <c:v>17. 12.</c:v>
                </c:pt>
                <c:pt idx="17">
                  <c:v>18. 12.</c:v>
                </c:pt>
                <c:pt idx="18">
                  <c:v>19. 12.</c:v>
                </c:pt>
              </c:strCache>
            </c:strRef>
          </c:cat>
          <c:val>
            <c:numRef>
              <c:f>'Vývoj - měsíc'!$C$4:$C$22</c:f>
              <c:numCache>
                <c:formatCode>General</c:formatCode>
                <c:ptCount val="19"/>
                <c:pt idx="0">
                  <c:v>511.5</c:v>
                </c:pt>
                <c:pt idx="1">
                  <c:v>508</c:v>
                </c:pt>
                <c:pt idx="2">
                  <c:v>512</c:v>
                </c:pt>
                <c:pt idx="3">
                  <c:v>510.5</c:v>
                </c:pt>
                <c:pt idx="4">
                  <c:v>513.5</c:v>
                </c:pt>
                <c:pt idx="5">
                  <c:v>509.5</c:v>
                </c:pt>
                <c:pt idx="6">
                  <c:v>502.5</c:v>
                </c:pt>
                <c:pt idx="7">
                  <c:v>502</c:v>
                </c:pt>
                <c:pt idx="8">
                  <c:v>503.5</c:v>
                </c:pt>
                <c:pt idx="9">
                  <c:v>504</c:v>
                </c:pt>
                <c:pt idx="10">
                  <c:v>505</c:v>
                </c:pt>
                <c:pt idx="11">
                  <c:v>508</c:v>
                </c:pt>
                <c:pt idx="12">
                  <c:v>500.5</c:v>
                </c:pt>
                <c:pt idx="13">
                  <c:v>505.5</c:v>
                </c:pt>
                <c:pt idx="14">
                  <c:v>504.5</c:v>
                </c:pt>
                <c:pt idx="15">
                  <c:v>502</c:v>
                </c:pt>
                <c:pt idx="16">
                  <c:v>504</c:v>
                </c:pt>
                <c:pt idx="17">
                  <c:v>508</c:v>
                </c:pt>
                <c:pt idx="18">
                  <c:v>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A2-4E05-8632-5B97A2326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518808"/>
        <c:axId val="433519136"/>
      </c:lineChart>
      <c:catAx>
        <c:axId val="433518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3519136"/>
        <c:crosses val="autoZero"/>
        <c:auto val="1"/>
        <c:lblAlgn val="ctr"/>
        <c:lblOffset val="100"/>
        <c:noMultiLvlLbl val="0"/>
      </c:catAx>
      <c:valAx>
        <c:axId val="43351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3518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'Vývoj - měsíc'!$D$3</c:f>
              <c:strCache>
                <c:ptCount val="1"/>
                <c:pt idx="0">
                  <c:v>FB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'Vývoj - měsíc'!$A$4:$A$22</c:f>
              <c:strCache>
                <c:ptCount val="19"/>
                <c:pt idx="0">
                  <c:v>25. 11.</c:v>
                </c:pt>
                <c:pt idx="1">
                  <c:v>26. 11.</c:v>
                </c:pt>
                <c:pt idx="2">
                  <c:v>27. 11.</c:v>
                </c:pt>
                <c:pt idx="3">
                  <c:v>28. 11.</c:v>
                </c:pt>
                <c:pt idx="4">
                  <c:v>29. 11.</c:v>
                </c:pt>
                <c:pt idx="5">
                  <c:v>2. 12.</c:v>
                </c:pt>
                <c:pt idx="6">
                  <c:v>3. 12.</c:v>
                </c:pt>
                <c:pt idx="7">
                  <c:v>4. 12.</c:v>
                </c:pt>
                <c:pt idx="8">
                  <c:v>5. 12.</c:v>
                </c:pt>
                <c:pt idx="9">
                  <c:v>6. 12.</c:v>
                </c:pt>
                <c:pt idx="10">
                  <c:v>9. 12.</c:v>
                </c:pt>
                <c:pt idx="11">
                  <c:v>10. 12.</c:v>
                </c:pt>
                <c:pt idx="12">
                  <c:v>11. 12.</c:v>
                </c:pt>
                <c:pt idx="13">
                  <c:v>12. 12.</c:v>
                </c:pt>
                <c:pt idx="14">
                  <c:v>13. 12.</c:v>
                </c:pt>
                <c:pt idx="15">
                  <c:v>16. 12.</c:v>
                </c:pt>
                <c:pt idx="16">
                  <c:v>17. 12.</c:v>
                </c:pt>
                <c:pt idx="17">
                  <c:v>18. 12.</c:v>
                </c:pt>
                <c:pt idx="18">
                  <c:v>19. 12.</c:v>
                </c:pt>
              </c:strCache>
            </c:strRef>
          </c:cat>
          <c:val>
            <c:numRef>
              <c:f>'Vývoj - měsíc'!$D$4:$D$22</c:f>
              <c:numCache>
                <c:formatCode>General</c:formatCode>
                <c:ptCount val="19"/>
                <c:pt idx="0">
                  <c:v>4530</c:v>
                </c:pt>
                <c:pt idx="1">
                  <c:v>4530</c:v>
                </c:pt>
                <c:pt idx="2">
                  <c:v>4575</c:v>
                </c:pt>
                <c:pt idx="3">
                  <c:v>4575</c:v>
                </c:pt>
                <c:pt idx="4">
                  <c:v>4600</c:v>
                </c:pt>
                <c:pt idx="5">
                  <c:v>4595</c:v>
                </c:pt>
                <c:pt idx="6">
                  <c:v>4540</c:v>
                </c:pt>
                <c:pt idx="7">
                  <c:v>4540</c:v>
                </c:pt>
                <c:pt idx="8">
                  <c:v>4540</c:v>
                </c:pt>
                <c:pt idx="9">
                  <c:v>4540</c:v>
                </c:pt>
                <c:pt idx="10">
                  <c:v>4565</c:v>
                </c:pt>
                <c:pt idx="11">
                  <c:v>4590</c:v>
                </c:pt>
                <c:pt idx="12">
                  <c:v>4590</c:v>
                </c:pt>
                <c:pt idx="13">
                  <c:v>4590</c:v>
                </c:pt>
                <c:pt idx="14">
                  <c:v>4560</c:v>
                </c:pt>
                <c:pt idx="15">
                  <c:v>4560</c:v>
                </c:pt>
                <c:pt idx="16">
                  <c:v>4560</c:v>
                </c:pt>
                <c:pt idx="17">
                  <c:v>4560</c:v>
                </c:pt>
                <c:pt idx="18">
                  <c:v>4565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98-42D8-8446-843E2B3B6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592008"/>
        <c:axId val="429593976"/>
      </c:lineChart>
      <c:catAx>
        <c:axId val="429592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29593976"/>
        <c:crosses val="autoZero"/>
        <c:auto val="1"/>
        <c:lblAlgn val="ctr"/>
        <c:lblOffset val="100"/>
        <c:noMultiLvlLbl val="0"/>
      </c:catAx>
      <c:valAx>
        <c:axId val="429593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29592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'Vývoj - měsíc'!$E$3</c:f>
              <c:strCache>
                <c:ptCount val="1"/>
                <c:pt idx="0">
                  <c:v>KOFOLA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'Vývoj - měsíc'!$A$4:$A$22</c:f>
              <c:strCache>
                <c:ptCount val="19"/>
                <c:pt idx="0">
                  <c:v>25. 11.</c:v>
                </c:pt>
                <c:pt idx="1">
                  <c:v>26. 11.</c:v>
                </c:pt>
                <c:pt idx="2">
                  <c:v>27. 11.</c:v>
                </c:pt>
                <c:pt idx="3">
                  <c:v>28. 11.</c:v>
                </c:pt>
                <c:pt idx="4">
                  <c:v>29. 11.</c:v>
                </c:pt>
                <c:pt idx="5">
                  <c:v>2. 12.</c:v>
                </c:pt>
                <c:pt idx="6">
                  <c:v>3. 12.</c:v>
                </c:pt>
                <c:pt idx="7">
                  <c:v>4. 12.</c:v>
                </c:pt>
                <c:pt idx="8">
                  <c:v>5. 12.</c:v>
                </c:pt>
                <c:pt idx="9">
                  <c:v>6. 12.</c:v>
                </c:pt>
                <c:pt idx="10">
                  <c:v>9. 12.</c:v>
                </c:pt>
                <c:pt idx="11">
                  <c:v>10. 12.</c:v>
                </c:pt>
                <c:pt idx="12">
                  <c:v>11. 12.</c:v>
                </c:pt>
                <c:pt idx="13">
                  <c:v>12. 12.</c:v>
                </c:pt>
                <c:pt idx="14">
                  <c:v>13. 12.</c:v>
                </c:pt>
                <c:pt idx="15">
                  <c:v>16. 12.</c:v>
                </c:pt>
                <c:pt idx="16">
                  <c:v>17. 12.</c:v>
                </c:pt>
                <c:pt idx="17">
                  <c:v>18. 12.</c:v>
                </c:pt>
                <c:pt idx="18">
                  <c:v>19. 12.</c:v>
                </c:pt>
              </c:strCache>
            </c:strRef>
          </c:cat>
          <c:val>
            <c:numRef>
              <c:f>'Vývoj - měsíc'!$E$4:$E$22</c:f>
              <c:numCache>
                <c:formatCode>General</c:formatCode>
                <c:ptCount val="19"/>
                <c:pt idx="0">
                  <c:v>290</c:v>
                </c:pt>
                <c:pt idx="1">
                  <c:v>287</c:v>
                </c:pt>
                <c:pt idx="2">
                  <c:v>287</c:v>
                </c:pt>
                <c:pt idx="3">
                  <c:v>288</c:v>
                </c:pt>
                <c:pt idx="4">
                  <c:v>285</c:v>
                </c:pt>
                <c:pt idx="5">
                  <c:v>289</c:v>
                </c:pt>
                <c:pt idx="6">
                  <c:v>283</c:v>
                </c:pt>
                <c:pt idx="7">
                  <c:v>283</c:v>
                </c:pt>
                <c:pt idx="8">
                  <c:v>286</c:v>
                </c:pt>
                <c:pt idx="9">
                  <c:v>284</c:v>
                </c:pt>
                <c:pt idx="10">
                  <c:v>285</c:v>
                </c:pt>
                <c:pt idx="11">
                  <c:v>284</c:v>
                </c:pt>
                <c:pt idx="12">
                  <c:v>285</c:v>
                </c:pt>
                <c:pt idx="13">
                  <c:v>283</c:v>
                </c:pt>
                <c:pt idx="14">
                  <c:v>282</c:v>
                </c:pt>
                <c:pt idx="15">
                  <c:v>280</c:v>
                </c:pt>
                <c:pt idx="16">
                  <c:v>280</c:v>
                </c:pt>
                <c:pt idx="17">
                  <c:v>280</c:v>
                </c:pt>
                <c:pt idx="18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A2-40AA-8529-EC3754E74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852352"/>
        <c:axId val="437868752"/>
      </c:lineChart>
      <c:catAx>
        <c:axId val="43785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7868752"/>
        <c:crosses val="autoZero"/>
        <c:auto val="1"/>
        <c:lblAlgn val="ctr"/>
        <c:lblOffset val="100"/>
        <c:noMultiLvlLbl val="0"/>
      </c:catAx>
      <c:valAx>
        <c:axId val="43786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7852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'Vývoj - měsíc'!$F$3</c:f>
              <c:strCache>
                <c:ptCount val="1"/>
                <c:pt idx="0">
                  <c:v>KB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'Vývoj - měsíc'!$A$4:$A$22</c:f>
              <c:strCache>
                <c:ptCount val="19"/>
                <c:pt idx="0">
                  <c:v>25. 11.</c:v>
                </c:pt>
                <c:pt idx="1">
                  <c:v>26. 11.</c:v>
                </c:pt>
                <c:pt idx="2">
                  <c:v>27. 11.</c:v>
                </c:pt>
                <c:pt idx="3">
                  <c:v>28. 11.</c:v>
                </c:pt>
                <c:pt idx="4">
                  <c:v>29. 11.</c:v>
                </c:pt>
                <c:pt idx="5">
                  <c:v>2. 12.</c:v>
                </c:pt>
                <c:pt idx="6">
                  <c:v>3. 12.</c:v>
                </c:pt>
                <c:pt idx="7">
                  <c:v>4. 12.</c:v>
                </c:pt>
                <c:pt idx="8">
                  <c:v>5. 12.</c:v>
                </c:pt>
                <c:pt idx="9">
                  <c:v>6. 12.</c:v>
                </c:pt>
                <c:pt idx="10">
                  <c:v>9. 12.</c:v>
                </c:pt>
                <c:pt idx="11">
                  <c:v>10. 12.</c:v>
                </c:pt>
                <c:pt idx="12">
                  <c:v>11. 12.</c:v>
                </c:pt>
                <c:pt idx="13">
                  <c:v>12. 12.</c:v>
                </c:pt>
                <c:pt idx="14">
                  <c:v>13. 12.</c:v>
                </c:pt>
                <c:pt idx="15">
                  <c:v>16. 12.</c:v>
                </c:pt>
                <c:pt idx="16">
                  <c:v>17. 12.</c:v>
                </c:pt>
                <c:pt idx="17">
                  <c:v>18. 12.</c:v>
                </c:pt>
                <c:pt idx="18">
                  <c:v>19. 12.</c:v>
                </c:pt>
              </c:strCache>
            </c:strRef>
          </c:cat>
          <c:val>
            <c:numRef>
              <c:f>'Vývoj - měsíc'!$F$4:$F$22</c:f>
              <c:numCache>
                <c:formatCode>General</c:formatCode>
                <c:ptCount val="19"/>
                <c:pt idx="0">
                  <c:v>804.5</c:v>
                </c:pt>
                <c:pt idx="1">
                  <c:v>790</c:v>
                </c:pt>
                <c:pt idx="2">
                  <c:v>799</c:v>
                </c:pt>
                <c:pt idx="3">
                  <c:v>790.5</c:v>
                </c:pt>
                <c:pt idx="4">
                  <c:v>794</c:v>
                </c:pt>
                <c:pt idx="5">
                  <c:v>790.5</c:v>
                </c:pt>
                <c:pt idx="6">
                  <c:v>785</c:v>
                </c:pt>
                <c:pt idx="7">
                  <c:v>792</c:v>
                </c:pt>
                <c:pt idx="8">
                  <c:v>799.5</c:v>
                </c:pt>
                <c:pt idx="9">
                  <c:v>802.5</c:v>
                </c:pt>
                <c:pt idx="10">
                  <c:v>803.5</c:v>
                </c:pt>
                <c:pt idx="11">
                  <c:v>803.5</c:v>
                </c:pt>
                <c:pt idx="12">
                  <c:v>800</c:v>
                </c:pt>
                <c:pt idx="13">
                  <c:v>800</c:v>
                </c:pt>
                <c:pt idx="14">
                  <c:v>804</c:v>
                </c:pt>
                <c:pt idx="15">
                  <c:v>802.5</c:v>
                </c:pt>
                <c:pt idx="16">
                  <c:v>801.5</c:v>
                </c:pt>
                <c:pt idx="17">
                  <c:v>806</c:v>
                </c:pt>
                <c:pt idx="18">
                  <c:v>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A8-41FC-8788-5DA2C6F01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181304"/>
        <c:axId val="438182944"/>
      </c:lineChart>
      <c:catAx>
        <c:axId val="43818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8182944"/>
        <c:crosses val="autoZero"/>
        <c:auto val="1"/>
        <c:lblAlgn val="ctr"/>
        <c:lblOffset val="100"/>
        <c:noMultiLvlLbl val="0"/>
      </c:catAx>
      <c:valAx>
        <c:axId val="43818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8181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'Vývoj - měsíc'!$G$3</c:f>
              <c:strCache>
                <c:ptCount val="1"/>
                <c:pt idx="0">
                  <c:v>SKANSKA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'Vývoj - měsíc'!$A$4:$A$22</c:f>
              <c:strCache>
                <c:ptCount val="19"/>
                <c:pt idx="0">
                  <c:v>25. 11.</c:v>
                </c:pt>
                <c:pt idx="1">
                  <c:v>26. 11.</c:v>
                </c:pt>
                <c:pt idx="2">
                  <c:v>27. 11.</c:v>
                </c:pt>
                <c:pt idx="3">
                  <c:v>28. 11.</c:v>
                </c:pt>
                <c:pt idx="4">
                  <c:v>29. 11.</c:v>
                </c:pt>
                <c:pt idx="5">
                  <c:v>2. 12.</c:v>
                </c:pt>
                <c:pt idx="6">
                  <c:v>3. 12.</c:v>
                </c:pt>
                <c:pt idx="7">
                  <c:v>4. 12.</c:v>
                </c:pt>
                <c:pt idx="8">
                  <c:v>5. 12.</c:v>
                </c:pt>
                <c:pt idx="9">
                  <c:v>6. 12.</c:v>
                </c:pt>
                <c:pt idx="10">
                  <c:v>9. 12.</c:v>
                </c:pt>
                <c:pt idx="11">
                  <c:v>10. 12.</c:v>
                </c:pt>
                <c:pt idx="12">
                  <c:v>11. 12.</c:v>
                </c:pt>
                <c:pt idx="13">
                  <c:v>12. 12.</c:v>
                </c:pt>
                <c:pt idx="14">
                  <c:v>13. 12.</c:v>
                </c:pt>
                <c:pt idx="15">
                  <c:v>16. 12.</c:v>
                </c:pt>
                <c:pt idx="16">
                  <c:v>17. 12.</c:v>
                </c:pt>
                <c:pt idx="17">
                  <c:v>18. 12.</c:v>
                </c:pt>
                <c:pt idx="18">
                  <c:v>19. 12.</c:v>
                </c:pt>
              </c:strCache>
            </c:strRef>
          </c:cat>
          <c:val>
            <c:numRef>
              <c:f>'Vývoj - měsíc'!$G$4:$G$22</c:f>
              <c:numCache>
                <c:formatCode>General</c:formatCode>
                <c:ptCount val="19"/>
                <c:pt idx="0">
                  <c:v>504</c:v>
                </c:pt>
                <c:pt idx="1">
                  <c:v>504</c:v>
                </c:pt>
                <c:pt idx="2">
                  <c:v>504</c:v>
                </c:pt>
                <c:pt idx="3">
                  <c:v>504</c:v>
                </c:pt>
                <c:pt idx="4">
                  <c:v>504</c:v>
                </c:pt>
                <c:pt idx="5">
                  <c:v>504</c:v>
                </c:pt>
                <c:pt idx="6">
                  <c:v>504</c:v>
                </c:pt>
                <c:pt idx="7">
                  <c:v>504</c:v>
                </c:pt>
                <c:pt idx="8">
                  <c:v>504</c:v>
                </c:pt>
                <c:pt idx="9">
                  <c:v>504</c:v>
                </c:pt>
                <c:pt idx="10">
                  <c:v>504</c:v>
                </c:pt>
                <c:pt idx="11">
                  <c:v>504</c:v>
                </c:pt>
                <c:pt idx="12">
                  <c:v>504</c:v>
                </c:pt>
                <c:pt idx="13">
                  <c:v>504</c:v>
                </c:pt>
                <c:pt idx="14">
                  <c:v>518.4</c:v>
                </c:pt>
                <c:pt idx="15">
                  <c:v>518.4</c:v>
                </c:pt>
                <c:pt idx="16">
                  <c:v>520.79999999999995</c:v>
                </c:pt>
                <c:pt idx="17">
                  <c:v>520.79999999999995</c:v>
                </c:pt>
                <c:pt idx="18">
                  <c:v>520.79999999999995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AE-420F-972D-BDDD125C6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599880"/>
        <c:axId val="429600208"/>
      </c:lineChart>
      <c:catAx>
        <c:axId val="429599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29600208"/>
        <c:crosses val="autoZero"/>
        <c:auto val="1"/>
        <c:lblAlgn val="ctr"/>
        <c:lblOffset val="100"/>
        <c:noMultiLvlLbl val="0"/>
      </c:catAx>
      <c:valAx>
        <c:axId val="42960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29599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'Vývoj - měsíc'!$H$3</c:f>
              <c:strCache>
                <c:ptCount val="1"/>
                <c:pt idx="0">
                  <c:v>STOCK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'Vývoj - měsíc'!$A$4:$A$22</c:f>
              <c:strCache>
                <c:ptCount val="19"/>
                <c:pt idx="0">
                  <c:v>25. 11.</c:v>
                </c:pt>
                <c:pt idx="1">
                  <c:v>26. 11.</c:v>
                </c:pt>
                <c:pt idx="2">
                  <c:v>27. 11.</c:v>
                </c:pt>
                <c:pt idx="3">
                  <c:v>28. 11.</c:v>
                </c:pt>
                <c:pt idx="4">
                  <c:v>29. 11.</c:v>
                </c:pt>
                <c:pt idx="5">
                  <c:v>2. 12.</c:v>
                </c:pt>
                <c:pt idx="6">
                  <c:v>3. 12.</c:v>
                </c:pt>
                <c:pt idx="7">
                  <c:v>4. 12.</c:v>
                </c:pt>
                <c:pt idx="8">
                  <c:v>5. 12.</c:v>
                </c:pt>
                <c:pt idx="9">
                  <c:v>6. 12.</c:v>
                </c:pt>
                <c:pt idx="10">
                  <c:v>9. 12.</c:v>
                </c:pt>
                <c:pt idx="11">
                  <c:v>10. 12.</c:v>
                </c:pt>
                <c:pt idx="12">
                  <c:v>11. 12.</c:v>
                </c:pt>
                <c:pt idx="13">
                  <c:v>12. 12.</c:v>
                </c:pt>
                <c:pt idx="14">
                  <c:v>13. 12.</c:v>
                </c:pt>
                <c:pt idx="15">
                  <c:v>16. 12.</c:v>
                </c:pt>
                <c:pt idx="16">
                  <c:v>17. 12.</c:v>
                </c:pt>
                <c:pt idx="17">
                  <c:v>18. 12.</c:v>
                </c:pt>
                <c:pt idx="18">
                  <c:v>19. 12.</c:v>
                </c:pt>
              </c:strCache>
            </c:strRef>
          </c:cat>
          <c:val>
            <c:numRef>
              <c:f>'Vývoj - měsíc'!$H$4:$H$22</c:f>
              <c:numCache>
                <c:formatCode>General</c:formatCode>
                <c:ptCount val="19"/>
                <c:pt idx="0">
                  <c:v>60.2</c:v>
                </c:pt>
                <c:pt idx="1">
                  <c:v>60</c:v>
                </c:pt>
                <c:pt idx="2">
                  <c:v>60.4</c:v>
                </c:pt>
                <c:pt idx="3">
                  <c:v>60.1</c:v>
                </c:pt>
                <c:pt idx="4">
                  <c:v>60.7</c:v>
                </c:pt>
                <c:pt idx="5">
                  <c:v>60</c:v>
                </c:pt>
                <c:pt idx="6">
                  <c:v>59</c:v>
                </c:pt>
                <c:pt idx="7">
                  <c:v>61</c:v>
                </c:pt>
                <c:pt idx="8">
                  <c:v>62</c:v>
                </c:pt>
                <c:pt idx="9">
                  <c:v>63</c:v>
                </c:pt>
                <c:pt idx="10">
                  <c:v>62.5</c:v>
                </c:pt>
                <c:pt idx="11">
                  <c:v>62.3</c:v>
                </c:pt>
                <c:pt idx="12">
                  <c:v>62</c:v>
                </c:pt>
                <c:pt idx="13">
                  <c:v>61.3</c:v>
                </c:pt>
                <c:pt idx="14">
                  <c:v>62.6</c:v>
                </c:pt>
                <c:pt idx="15">
                  <c:v>63.3</c:v>
                </c:pt>
                <c:pt idx="16">
                  <c:v>62.9</c:v>
                </c:pt>
                <c:pt idx="17">
                  <c:v>61.6</c:v>
                </c:pt>
                <c:pt idx="18">
                  <c:v>60.9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34-4F6F-9599-F0C682740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605784"/>
        <c:axId val="429606112"/>
      </c:lineChart>
      <c:catAx>
        <c:axId val="429605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29606112"/>
        <c:crosses val="autoZero"/>
        <c:auto val="1"/>
        <c:lblAlgn val="ctr"/>
        <c:lblOffset val="100"/>
        <c:noMultiLvlLbl val="0"/>
      </c:catAx>
      <c:valAx>
        <c:axId val="4296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29605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'Vývoj - měsíc'!$I$3</c:f>
              <c:strCache>
                <c:ptCount val="1"/>
                <c:pt idx="0">
                  <c:v>O2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'Vývoj - měsíc'!$A$4:$A$22</c:f>
              <c:strCache>
                <c:ptCount val="19"/>
                <c:pt idx="0">
                  <c:v>25. 11.</c:v>
                </c:pt>
                <c:pt idx="1">
                  <c:v>26. 11.</c:v>
                </c:pt>
                <c:pt idx="2">
                  <c:v>27. 11.</c:v>
                </c:pt>
                <c:pt idx="3">
                  <c:v>28. 11.</c:v>
                </c:pt>
                <c:pt idx="4">
                  <c:v>29. 11.</c:v>
                </c:pt>
                <c:pt idx="5">
                  <c:v>2. 12.</c:v>
                </c:pt>
                <c:pt idx="6">
                  <c:v>3. 12.</c:v>
                </c:pt>
                <c:pt idx="7">
                  <c:v>4. 12.</c:v>
                </c:pt>
                <c:pt idx="8">
                  <c:v>5. 12.</c:v>
                </c:pt>
                <c:pt idx="9">
                  <c:v>6. 12.</c:v>
                </c:pt>
                <c:pt idx="10">
                  <c:v>9. 12.</c:v>
                </c:pt>
                <c:pt idx="11">
                  <c:v>10. 12.</c:v>
                </c:pt>
                <c:pt idx="12">
                  <c:v>11. 12.</c:v>
                </c:pt>
                <c:pt idx="13">
                  <c:v>12. 12.</c:v>
                </c:pt>
                <c:pt idx="14">
                  <c:v>13. 12.</c:v>
                </c:pt>
                <c:pt idx="15">
                  <c:v>16. 12.</c:v>
                </c:pt>
                <c:pt idx="16">
                  <c:v>17. 12.</c:v>
                </c:pt>
                <c:pt idx="17">
                  <c:v>18. 12.</c:v>
                </c:pt>
                <c:pt idx="18">
                  <c:v>19. 12.</c:v>
                </c:pt>
              </c:strCache>
            </c:strRef>
          </c:cat>
          <c:val>
            <c:numRef>
              <c:f>'Vývoj - měsíc'!$I$4:$I$22</c:f>
              <c:numCache>
                <c:formatCode>General</c:formatCode>
                <c:ptCount val="19"/>
                <c:pt idx="0">
                  <c:v>225</c:v>
                </c:pt>
                <c:pt idx="1">
                  <c:v>225</c:v>
                </c:pt>
                <c:pt idx="2">
                  <c:v>229</c:v>
                </c:pt>
                <c:pt idx="3">
                  <c:v>230</c:v>
                </c:pt>
                <c:pt idx="4">
                  <c:v>230</c:v>
                </c:pt>
                <c:pt idx="5">
                  <c:v>230.5</c:v>
                </c:pt>
                <c:pt idx="6">
                  <c:v>229.5</c:v>
                </c:pt>
                <c:pt idx="7">
                  <c:v>232</c:v>
                </c:pt>
                <c:pt idx="8">
                  <c:v>234</c:v>
                </c:pt>
                <c:pt idx="9">
                  <c:v>237</c:v>
                </c:pt>
                <c:pt idx="10">
                  <c:v>235</c:v>
                </c:pt>
                <c:pt idx="11">
                  <c:v>237</c:v>
                </c:pt>
                <c:pt idx="12">
                  <c:v>237</c:v>
                </c:pt>
                <c:pt idx="13">
                  <c:v>235</c:v>
                </c:pt>
                <c:pt idx="14">
                  <c:v>234.5</c:v>
                </c:pt>
                <c:pt idx="15">
                  <c:v>230.5</c:v>
                </c:pt>
                <c:pt idx="16">
                  <c:v>232</c:v>
                </c:pt>
                <c:pt idx="17">
                  <c:v>232</c:v>
                </c:pt>
                <c:pt idx="18">
                  <c:v>234.5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26-4D0F-A1C1-E20046598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424144"/>
        <c:axId val="430427424"/>
      </c:lineChart>
      <c:catAx>
        <c:axId val="43042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0427424"/>
        <c:crosses val="autoZero"/>
        <c:auto val="1"/>
        <c:lblAlgn val="ctr"/>
        <c:lblOffset val="100"/>
        <c:noMultiLvlLbl val="0"/>
      </c:catAx>
      <c:valAx>
        <c:axId val="43042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042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72</xdr:row>
      <xdr:rowOff>80010</xdr:rowOff>
    </xdr:from>
    <xdr:to>
      <xdr:col>11</xdr:col>
      <xdr:colOff>7620</xdr:colOff>
      <xdr:row>95</xdr:row>
      <xdr:rowOff>76200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38100</xdr:rowOff>
    </xdr:from>
    <xdr:to>
      <xdr:col>10</xdr:col>
      <xdr:colOff>435654</xdr:colOff>
      <xdr:row>47</xdr:row>
      <xdr:rowOff>15240</xdr:rowOff>
    </xdr:to>
    <xdr:pic>
      <xdr:nvPicPr>
        <xdr:cNvPr id="2" name="Obrázek 1" descr="Graf akcie ČEZ - kurzy, nabídka, poptávka, obchody | Akcie.cz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3840"/>
        <a:stretch/>
      </xdr:blipFill>
      <xdr:spPr bwMode="auto">
        <a:xfrm>
          <a:off x="0" y="5120640"/>
          <a:ext cx="6531654" cy="3634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80554</xdr:rowOff>
    </xdr:from>
    <xdr:to>
      <xdr:col>8</xdr:col>
      <xdr:colOff>495300</xdr:colOff>
      <xdr:row>25</xdr:row>
      <xdr:rowOff>190500</xdr:rowOff>
    </xdr:to>
    <xdr:sp macro="" textlink="">
      <xdr:nvSpPr>
        <xdr:cNvPr id="3074" name="AutoShape 2" descr="Graf akcie AVAST - kurzy, nabídka, poptávka, obchody | Akcie.cz"/>
        <xdr:cNvSpPr>
          <a:spLocks noChangeAspect="1" noChangeArrowheads="1"/>
        </xdr:cNvSpPr>
      </xdr:nvSpPr>
      <xdr:spPr bwMode="auto">
        <a:xfrm>
          <a:off x="609600" y="1909354"/>
          <a:ext cx="4762500" cy="3401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21</xdr:col>
      <xdr:colOff>571500</xdr:colOff>
      <xdr:row>34</xdr:row>
      <xdr:rowOff>144780</xdr:rowOff>
    </xdr:to>
    <xdr:sp macro="" textlink="">
      <xdr:nvSpPr>
        <xdr:cNvPr id="3075" name="AutoShape 3" descr="Graf akcie AVAST - kurzy, nabídka, poptávka, obchody | Akcie.cz"/>
        <xdr:cNvSpPr>
          <a:spLocks noChangeAspect="1" noChangeArrowheads="1"/>
        </xdr:cNvSpPr>
      </xdr:nvSpPr>
      <xdr:spPr bwMode="auto">
        <a:xfrm>
          <a:off x="6705600" y="2194560"/>
          <a:ext cx="6667500" cy="476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15240</xdr:colOff>
      <xdr:row>4</xdr:row>
      <xdr:rowOff>63136</xdr:rowOff>
    </xdr:from>
    <xdr:to>
      <xdr:col>10</xdr:col>
      <xdr:colOff>335280</xdr:colOff>
      <xdr:row>23</xdr:row>
      <xdr:rowOff>48007</xdr:rowOff>
    </xdr:to>
    <xdr:pic>
      <xdr:nvPicPr>
        <xdr:cNvPr id="3" name="Obráze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b="24511"/>
        <a:stretch/>
      </xdr:blipFill>
      <xdr:spPr>
        <a:xfrm>
          <a:off x="15240" y="939436"/>
          <a:ext cx="6416040" cy="3459591"/>
        </a:xfrm>
        <a:prstGeom prst="rect">
          <a:avLst/>
        </a:prstGeom>
      </xdr:spPr>
    </xdr:pic>
    <xdr:clientData/>
  </xdr:twoCellAnchor>
  <xdr:twoCellAnchor editAs="oneCell">
    <xdr:from>
      <xdr:col>11</xdr:col>
      <xdr:colOff>82465</xdr:colOff>
      <xdr:row>27</xdr:row>
      <xdr:rowOff>76200</xdr:rowOff>
    </xdr:from>
    <xdr:to>
      <xdr:col>21</xdr:col>
      <xdr:colOff>535008</xdr:colOff>
      <xdr:row>46</xdr:row>
      <xdr:rowOff>144780</xdr:rowOff>
    </xdr:to>
    <xdr:pic>
      <xdr:nvPicPr>
        <xdr:cNvPr id="4" name="Obrázek 3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248"/>
        <a:stretch/>
      </xdr:blipFill>
      <xdr:spPr>
        <a:xfrm>
          <a:off x="6788065" y="5158740"/>
          <a:ext cx="6548543" cy="3543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106680</xdr:rowOff>
    </xdr:from>
    <xdr:to>
      <xdr:col>10</xdr:col>
      <xdr:colOff>514634</xdr:colOff>
      <xdr:row>70</xdr:row>
      <xdr:rowOff>175260</xdr:rowOff>
    </xdr:to>
    <xdr:pic>
      <xdr:nvPicPr>
        <xdr:cNvPr id="5" name="Obrázek 4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960"/>
        <a:stretch/>
      </xdr:blipFill>
      <xdr:spPr>
        <a:xfrm>
          <a:off x="0" y="9578340"/>
          <a:ext cx="6610634" cy="3543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74</xdr:row>
      <xdr:rowOff>144780</xdr:rowOff>
    </xdr:from>
    <xdr:to>
      <xdr:col>10</xdr:col>
      <xdr:colOff>500114</xdr:colOff>
      <xdr:row>94</xdr:row>
      <xdr:rowOff>7620</xdr:rowOff>
    </xdr:to>
    <xdr:pic>
      <xdr:nvPicPr>
        <xdr:cNvPr id="6" name="Obrázek 5"/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280"/>
        <a:stretch/>
      </xdr:blipFill>
      <xdr:spPr>
        <a:xfrm>
          <a:off x="0" y="13822680"/>
          <a:ext cx="6596114" cy="3520440"/>
        </a:xfrm>
        <a:prstGeom prst="rect">
          <a:avLst/>
        </a:prstGeom>
      </xdr:spPr>
    </xdr:pic>
    <xdr:clientData/>
  </xdr:twoCellAnchor>
  <xdr:twoCellAnchor editAs="oneCell">
    <xdr:from>
      <xdr:col>0</xdr:col>
      <xdr:colOff>259080</xdr:colOff>
      <xdr:row>101</xdr:row>
      <xdr:rowOff>91440</xdr:rowOff>
    </xdr:from>
    <xdr:to>
      <xdr:col>10</xdr:col>
      <xdr:colOff>450827</xdr:colOff>
      <xdr:row>118</xdr:row>
      <xdr:rowOff>106680</xdr:rowOff>
    </xdr:to>
    <xdr:pic>
      <xdr:nvPicPr>
        <xdr:cNvPr id="7" name="Obrázek 6"/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885"/>
        <a:stretch/>
      </xdr:blipFill>
      <xdr:spPr>
        <a:xfrm>
          <a:off x="259080" y="18707100"/>
          <a:ext cx="6287747" cy="3124200"/>
        </a:xfrm>
        <a:prstGeom prst="rect">
          <a:avLst/>
        </a:prstGeom>
      </xdr:spPr>
    </xdr:pic>
    <xdr:clientData/>
  </xdr:twoCellAnchor>
  <xdr:twoCellAnchor editAs="oneCell">
    <xdr:from>
      <xdr:col>11</xdr:col>
      <xdr:colOff>7620</xdr:colOff>
      <xdr:row>4</xdr:row>
      <xdr:rowOff>15240</xdr:rowOff>
    </xdr:from>
    <xdr:to>
      <xdr:col>21</xdr:col>
      <xdr:colOff>451172</xdr:colOff>
      <xdr:row>23</xdr:row>
      <xdr:rowOff>45720</xdr:rowOff>
    </xdr:to>
    <xdr:pic>
      <xdr:nvPicPr>
        <xdr:cNvPr id="8" name="Obrázek 7"/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960"/>
        <a:stretch/>
      </xdr:blipFill>
      <xdr:spPr>
        <a:xfrm>
          <a:off x="6713220" y="891540"/>
          <a:ext cx="6539552" cy="3505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121</xdr:row>
      <xdr:rowOff>175260</xdr:rowOff>
    </xdr:from>
    <xdr:to>
      <xdr:col>10</xdr:col>
      <xdr:colOff>528850</xdr:colOff>
      <xdr:row>141</xdr:row>
      <xdr:rowOff>68580</xdr:rowOff>
    </xdr:to>
    <xdr:pic>
      <xdr:nvPicPr>
        <xdr:cNvPr id="10" name="Obrázek 9"/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960"/>
        <a:stretch/>
      </xdr:blipFill>
      <xdr:spPr>
        <a:xfrm>
          <a:off x="0" y="22448520"/>
          <a:ext cx="6624850" cy="355092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</xdr:colOff>
      <xdr:row>151</xdr:row>
      <xdr:rowOff>83820</xdr:rowOff>
    </xdr:from>
    <xdr:to>
      <xdr:col>10</xdr:col>
      <xdr:colOff>423404</xdr:colOff>
      <xdr:row>170</xdr:row>
      <xdr:rowOff>114300</xdr:rowOff>
    </xdr:to>
    <xdr:pic>
      <xdr:nvPicPr>
        <xdr:cNvPr id="11" name="Obrázek 10"/>
        <xdr:cNvPicPr>
          <a:picLocks noChangeAspect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640"/>
        <a:stretch/>
      </xdr:blipFill>
      <xdr:spPr>
        <a:xfrm>
          <a:off x="7620" y="27843480"/>
          <a:ext cx="6511784" cy="3505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220980</xdr:colOff>
      <xdr:row>22</xdr:row>
      <xdr:rowOff>163830</xdr:rowOff>
    </xdr:from>
    <xdr:to>
      <xdr:col>7</xdr:col>
      <xdr:colOff>525780</xdr:colOff>
      <xdr:row>37</xdr:row>
      <xdr:rowOff>163830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217516</xdr:colOff>
      <xdr:row>38</xdr:row>
      <xdr:rowOff>129887</xdr:rowOff>
    </xdr:from>
    <xdr:to>
      <xdr:col>7</xdr:col>
      <xdr:colOff>522316</xdr:colOff>
      <xdr:row>53</xdr:row>
      <xdr:rowOff>129887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235528</xdr:colOff>
      <xdr:row>54</xdr:row>
      <xdr:rowOff>103909</xdr:rowOff>
    </xdr:from>
    <xdr:to>
      <xdr:col>7</xdr:col>
      <xdr:colOff>540328</xdr:colOff>
      <xdr:row>69</xdr:row>
      <xdr:rowOff>145473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221673</xdr:colOff>
      <xdr:row>70</xdr:row>
      <xdr:rowOff>90056</xdr:rowOff>
    </xdr:from>
    <xdr:to>
      <xdr:col>7</xdr:col>
      <xdr:colOff>526473</xdr:colOff>
      <xdr:row>85</xdr:row>
      <xdr:rowOff>131619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221673</xdr:colOff>
      <xdr:row>86</xdr:row>
      <xdr:rowOff>145472</xdr:rowOff>
    </xdr:from>
    <xdr:to>
      <xdr:col>7</xdr:col>
      <xdr:colOff>526473</xdr:colOff>
      <xdr:row>102</xdr:row>
      <xdr:rowOff>6927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193964</xdr:colOff>
      <xdr:row>103</xdr:row>
      <xdr:rowOff>62346</xdr:rowOff>
    </xdr:from>
    <xdr:to>
      <xdr:col>7</xdr:col>
      <xdr:colOff>498764</xdr:colOff>
      <xdr:row>118</xdr:row>
      <xdr:rowOff>103909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221673</xdr:colOff>
      <xdr:row>120</xdr:row>
      <xdr:rowOff>6927</xdr:rowOff>
    </xdr:from>
    <xdr:to>
      <xdr:col>7</xdr:col>
      <xdr:colOff>526473</xdr:colOff>
      <xdr:row>135</xdr:row>
      <xdr:rowOff>48491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221673</xdr:colOff>
      <xdr:row>136</xdr:row>
      <xdr:rowOff>62346</xdr:rowOff>
    </xdr:from>
    <xdr:to>
      <xdr:col>7</xdr:col>
      <xdr:colOff>526473</xdr:colOff>
      <xdr:row>151</xdr:row>
      <xdr:rowOff>103909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249382</xdr:colOff>
      <xdr:row>153</xdr:row>
      <xdr:rowOff>90054</xdr:rowOff>
    </xdr:from>
    <xdr:to>
      <xdr:col>7</xdr:col>
      <xdr:colOff>554182</xdr:colOff>
      <xdr:row>168</xdr:row>
      <xdr:rowOff>131618</xdr:rowOff>
    </xdr:to>
    <xdr:graphicFrame macro="">
      <xdr:nvGraphicFramePr>
        <xdr:cNvPr id="10" name="Graf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875212</xdr:colOff>
      <xdr:row>7</xdr:row>
      <xdr:rowOff>54973</xdr:rowOff>
    </xdr:from>
    <xdr:to>
      <xdr:col>13</xdr:col>
      <xdr:colOff>732609</xdr:colOff>
      <xdr:row>22</xdr:row>
      <xdr:rowOff>54972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zoomScale="70" zoomScaleNormal="70" workbookViewId="0">
      <selection activeCell="B3" sqref="B3:P3"/>
    </sheetView>
  </sheetViews>
  <sheetFormatPr defaultRowHeight="14.4" x14ac:dyDescent="0.3"/>
  <cols>
    <col min="1" max="1" width="28.77734375" customWidth="1"/>
    <col min="2" max="7" width="17.77734375" customWidth="1"/>
    <col min="8" max="16" width="15" bestFit="1" customWidth="1"/>
  </cols>
  <sheetData>
    <row r="1" spans="1:16" ht="37.200000000000003" thickBot="1" x14ac:dyDescent="0.75">
      <c r="B1" s="67" t="s">
        <v>110</v>
      </c>
      <c r="C1" s="67"/>
      <c r="D1" s="67"/>
      <c r="E1" s="67"/>
      <c r="F1" s="67"/>
      <c r="G1" s="67"/>
    </row>
    <row r="2" spans="1:16" s="33" customFormat="1" ht="16.2" thickBot="1" x14ac:dyDescent="0.35">
      <c r="A2" s="45"/>
      <c r="B2" s="42" t="s">
        <v>99</v>
      </c>
      <c r="C2" s="43" t="s">
        <v>5</v>
      </c>
      <c r="D2" s="43" t="s">
        <v>6</v>
      </c>
      <c r="E2" s="43" t="s">
        <v>7</v>
      </c>
      <c r="F2" s="43" t="s">
        <v>8</v>
      </c>
      <c r="G2" s="43" t="s">
        <v>9</v>
      </c>
      <c r="H2" s="43" t="s">
        <v>10</v>
      </c>
      <c r="I2" s="43" t="s">
        <v>11</v>
      </c>
      <c r="J2" s="43" t="s">
        <v>12</v>
      </c>
      <c r="K2" s="43" t="s">
        <v>13</v>
      </c>
      <c r="L2" s="43" t="s">
        <v>14</v>
      </c>
      <c r="M2" s="43" t="s">
        <v>15</v>
      </c>
      <c r="N2" s="43" t="s">
        <v>16</v>
      </c>
      <c r="O2" s="43" t="s">
        <v>17</v>
      </c>
      <c r="P2" s="44" t="s">
        <v>18</v>
      </c>
    </row>
    <row r="3" spans="1:16" s="47" customFormat="1" ht="15.6" x14ac:dyDescent="0.3">
      <c r="A3" s="46" t="s">
        <v>88</v>
      </c>
      <c r="B3" s="82">
        <v>100000</v>
      </c>
      <c r="C3" s="81">
        <v>99422.980779701582</v>
      </c>
      <c r="D3" s="81">
        <v>98976.499009074512</v>
      </c>
      <c r="E3" s="81">
        <v>98948.546342593007</v>
      </c>
      <c r="F3" s="81">
        <v>99356.217921168514</v>
      </c>
      <c r="G3" s="81">
        <v>100059.1678497243</v>
      </c>
      <c r="H3" s="81">
        <v>99991.488608569634</v>
      </c>
      <c r="I3" s="81">
        <v>99903.031524783204</v>
      </c>
      <c r="J3" s="81">
        <v>99112.837587072296</v>
      </c>
      <c r="K3" s="81">
        <v>99519.421660060732</v>
      </c>
      <c r="L3" s="81">
        <v>99982.548915769701</v>
      </c>
      <c r="M3" s="81">
        <v>99680.025459983823</v>
      </c>
      <c r="N3" s="81">
        <v>100362.03801319888</v>
      </c>
      <c r="O3" s="81">
        <v>101005.68739448735</v>
      </c>
      <c r="P3" s="83">
        <v>101199.39554920429</v>
      </c>
    </row>
    <row r="4" spans="1:16" s="47" customFormat="1" ht="15.6" x14ac:dyDescent="0.3">
      <c r="A4" s="48" t="s">
        <v>48</v>
      </c>
      <c r="B4" s="60">
        <v>100562.98980493634</v>
      </c>
      <c r="C4" s="49">
        <v>100422.16662347197</v>
      </c>
      <c r="D4" s="49">
        <v>99319.061672869066</v>
      </c>
      <c r="E4" s="49">
        <v>99289.736159672597</v>
      </c>
      <c r="F4" s="49">
        <v>99481.160975124105</v>
      </c>
      <c r="G4" s="49">
        <v>99441.520971079211</v>
      </c>
      <c r="H4" s="49">
        <v>99755.405307969224</v>
      </c>
      <c r="I4" s="49">
        <v>100117.62618040381</v>
      </c>
      <c r="J4" s="49">
        <v>99712.226241077282</v>
      </c>
      <c r="K4" s="49">
        <v>99936.515855800724</v>
      </c>
      <c r="L4" s="49">
        <v>100149.90997996397</v>
      </c>
      <c r="M4" s="49">
        <v>99934.316896740202</v>
      </c>
      <c r="N4" s="49">
        <v>100146.85704476421</v>
      </c>
      <c r="O4" s="49">
        <v>100381.46115033605</v>
      </c>
      <c r="P4" s="50">
        <v>100611.87883073863</v>
      </c>
    </row>
    <row r="5" spans="1:16" s="47" customFormat="1" ht="15.6" x14ac:dyDescent="0.3">
      <c r="A5" s="48" t="s">
        <v>85</v>
      </c>
      <c r="B5" s="60">
        <v>100111.11111111111</v>
      </c>
      <c r="C5" s="49">
        <v>100111.11111111111</v>
      </c>
      <c r="D5" s="49">
        <v>100111.11111111111</v>
      </c>
      <c r="E5" s="49">
        <v>100111.11111111111</v>
      </c>
      <c r="F5" s="49">
        <v>100111.11111111111</v>
      </c>
      <c r="G5" s="49">
        <v>100111.11111111111</v>
      </c>
      <c r="H5" s="49">
        <v>100111.11111111111</v>
      </c>
      <c r="I5" s="49">
        <v>100111.11111111111</v>
      </c>
      <c r="J5" s="49">
        <v>100111.11111111111</v>
      </c>
      <c r="K5" s="49">
        <v>100111.11111111111</v>
      </c>
      <c r="L5" s="49">
        <v>100111.11111111111</v>
      </c>
      <c r="M5" s="49">
        <v>100111.11111111111</v>
      </c>
      <c r="N5" s="49">
        <v>100111.11111111111</v>
      </c>
      <c r="O5" s="49">
        <v>100111.11111111111</v>
      </c>
      <c r="P5" s="50">
        <v>100111.11111111111</v>
      </c>
    </row>
    <row r="6" spans="1:16" s="47" customFormat="1" ht="15.6" x14ac:dyDescent="0.3">
      <c r="A6" s="48" t="s">
        <v>105</v>
      </c>
      <c r="B6" s="60">
        <v>100000</v>
      </c>
      <c r="C6" s="49">
        <v>100262.32092332331</v>
      </c>
      <c r="D6" s="49">
        <v>99003.332560700597</v>
      </c>
      <c r="E6" s="49">
        <v>99428.178352586168</v>
      </c>
      <c r="F6" s="49">
        <v>99835.938196933363</v>
      </c>
      <c r="G6" s="49">
        <v>99869.744317338322</v>
      </c>
      <c r="H6" s="49">
        <v>100115.11466286601</v>
      </c>
      <c r="I6" s="49">
        <v>100188.61141785473</v>
      </c>
      <c r="J6" s="49">
        <v>99862.151288744004</v>
      </c>
      <c r="K6" s="49">
        <v>100156.09345667854</v>
      </c>
      <c r="L6" s="49">
        <v>100147.03335265408</v>
      </c>
      <c r="M6" s="49">
        <v>99772.355360699134</v>
      </c>
      <c r="N6" s="49">
        <v>99788.226012282044</v>
      </c>
      <c r="O6" s="49">
        <v>100002.36810175591</v>
      </c>
      <c r="P6" s="50">
        <v>100026.01952535912</v>
      </c>
    </row>
    <row r="7" spans="1:16" s="47" customFormat="1" ht="15.6" x14ac:dyDescent="0.3">
      <c r="A7" s="48" t="s">
        <v>94</v>
      </c>
      <c r="B7" s="60">
        <v>100000</v>
      </c>
      <c r="C7" s="49">
        <v>100275.82885107027</v>
      </c>
      <c r="D7" s="49">
        <v>99111.01440433778</v>
      </c>
      <c r="E7" s="49">
        <v>99598.818131478489</v>
      </c>
      <c r="F7" s="49">
        <v>100408.21098950553</v>
      </c>
      <c r="G7" s="49">
        <v>100679.1614196889</v>
      </c>
      <c r="H7" s="49">
        <v>100605.12913732039</v>
      </c>
      <c r="I7" s="49">
        <v>100875.54334278876</v>
      </c>
      <c r="J7" s="49">
        <v>100673.56057885988</v>
      </c>
      <c r="K7" s="49">
        <v>100348.22117302343</v>
      </c>
      <c r="L7" s="49">
        <v>100216.67630064438</v>
      </c>
      <c r="M7" s="49">
        <v>99373.59924152006</v>
      </c>
      <c r="N7" s="49">
        <v>99602.485088624686</v>
      </c>
      <c r="O7" s="49">
        <v>99832.680394705603</v>
      </c>
      <c r="P7" s="50">
        <v>100382.77320594051</v>
      </c>
    </row>
    <row r="8" spans="1:16" s="47" customFormat="1" ht="15.6" x14ac:dyDescent="0.3">
      <c r="A8" s="48" t="s">
        <v>53</v>
      </c>
      <c r="B8" s="60">
        <v>100479.81379428573</v>
      </c>
      <c r="C8" s="49">
        <v>100914.68231560745</v>
      </c>
      <c r="D8" s="49">
        <v>99935.914500495172</v>
      </c>
      <c r="E8" s="49">
        <v>100470.75620898763</v>
      </c>
      <c r="F8" s="49">
        <v>100722.47214866283</v>
      </c>
      <c r="G8" s="49">
        <v>100953.49966781244</v>
      </c>
      <c r="H8" s="49">
        <v>101061.91662914466</v>
      </c>
      <c r="I8" s="49">
        <v>101241.85831161108</v>
      </c>
      <c r="J8" s="49">
        <v>101261.18747559041</v>
      </c>
      <c r="K8" s="49">
        <v>101308.84562837312</v>
      </c>
      <c r="L8" s="49">
        <v>101187.7204931383</v>
      </c>
      <c r="M8" s="49">
        <v>100718.96959982866</v>
      </c>
      <c r="N8" s="49">
        <v>100761.9190737028</v>
      </c>
      <c r="O8" s="49">
        <v>100719.47290180282</v>
      </c>
      <c r="P8" s="50">
        <v>100792.05295328006</v>
      </c>
    </row>
    <row r="9" spans="1:16" s="47" customFormat="1" ht="15.6" x14ac:dyDescent="0.3">
      <c r="A9" s="48" t="s">
        <v>67</v>
      </c>
      <c r="B9" s="60">
        <v>100122.22222222222</v>
      </c>
      <c r="C9" s="49">
        <v>100122.22222222222</v>
      </c>
      <c r="D9" s="49">
        <v>100122.22222222222</v>
      </c>
      <c r="E9" s="49">
        <v>100122.22222222222</v>
      </c>
      <c r="F9" s="49">
        <v>100122.22222222222</v>
      </c>
      <c r="G9" s="49">
        <v>100122.22222222222</v>
      </c>
      <c r="H9" s="49">
        <v>100122.22222222222</v>
      </c>
      <c r="I9" s="49">
        <v>100122.22222222222</v>
      </c>
      <c r="J9" s="49">
        <v>100122.22222222222</v>
      </c>
      <c r="K9" s="49">
        <v>100122.22222222222</v>
      </c>
      <c r="L9" s="49">
        <v>100122.22222222222</v>
      </c>
      <c r="M9" s="49">
        <v>100122.22222222222</v>
      </c>
      <c r="N9" s="49">
        <v>100122.22222222222</v>
      </c>
      <c r="O9" s="49">
        <v>100122.22222222222</v>
      </c>
      <c r="P9" s="50">
        <v>100122.22222222222</v>
      </c>
    </row>
    <row r="10" spans="1:16" s="47" customFormat="1" ht="15.6" x14ac:dyDescent="0.3">
      <c r="A10" s="48" t="s">
        <v>59</v>
      </c>
      <c r="B10" s="60">
        <v>100986.54093097913</v>
      </c>
      <c r="C10" s="49">
        <v>101049.56928838951</v>
      </c>
      <c r="D10" s="49">
        <v>100045.82397003744</v>
      </c>
      <c r="E10" s="49">
        <v>101668.08186195826</v>
      </c>
      <c r="F10" s="49">
        <v>102069.9010165864</v>
      </c>
      <c r="G10" s="49">
        <v>102784.72177635098</v>
      </c>
      <c r="H10" s="49">
        <v>102571.77367576244</v>
      </c>
      <c r="I10" s="49">
        <v>102390.28624933118</v>
      </c>
      <c r="J10" s="49">
        <v>102455.13376136971</v>
      </c>
      <c r="K10" s="49">
        <v>102205.16051364366</v>
      </c>
      <c r="L10" s="49">
        <v>103023.6730872124</v>
      </c>
      <c r="M10" s="49">
        <v>103442.18566078115</v>
      </c>
      <c r="N10" s="49">
        <v>103079.21080791867</v>
      </c>
      <c r="O10" s="49">
        <v>101923.61958266453</v>
      </c>
      <c r="P10" s="50">
        <v>101216.18245050829</v>
      </c>
    </row>
    <row r="11" spans="1:16" s="47" customFormat="1" ht="15.6" x14ac:dyDescent="0.3">
      <c r="A11" s="48" t="s">
        <v>90</v>
      </c>
      <c r="B11" s="60">
        <v>100000</v>
      </c>
      <c r="C11" s="49">
        <v>100094.02278822665</v>
      </c>
      <c r="D11" s="49">
        <v>98434.001264114515</v>
      </c>
      <c r="E11" s="49">
        <v>98375.578674046352</v>
      </c>
      <c r="F11" s="49">
        <v>98971.899075829788</v>
      </c>
      <c r="G11" s="49">
        <v>98749.619911511982</v>
      </c>
      <c r="H11" s="49">
        <v>99006.815968841285</v>
      </c>
      <c r="I11" s="49">
        <v>99217.000632057257</v>
      </c>
      <c r="J11" s="49">
        <v>98481.012658227846</v>
      </c>
      <c r="K11" s="49">
        <v>98784.536804523479</v>
      </c>
      <c r="L11" s="49">
        <v>98527.340747194175</v>
      </c>
      <c r="M11" s="49">
        <v>97954.52604246742</v>
      </c>
      <c r="N11" s="49">
        <v>98188.216402740058</v>
      </c>
      <c r="O11" s="49">
        <v>98655.597123285334</v>
      </c>
      <c r="P11" s="50">
        <v>99169.989237943926</v>
      </c>
    </row>
    <row r="12" spans="1:16" s="47" customFormat="1" ht="15.6" x14ac:dyDescent="0.3">
      <c r="A12" s="48" t="s">
        <v>69</v>
      </c>
      <c r="B12" s="60">
        <v>100210.60109289616</v>
      </c>
      <c r="C12" s="49">
        <v>100177.81420765027</v>
      </c>
      <c r="D12" s="49">
        <v>99817.158469945352</v>
      </c>
      <c r="E12" s="49">
        <v>99817.158469945352</v>
      </c>
      <c r="F12" s="49">
        <v>99817.158469945352</v>
      </c>
      <c r="G12" s="49">
        <v>99817.158469945352</v>
      </c>
      <c r="H12" s="49">
        <v>99981.092896174872</v>
      </c>
      <c r="I12" s="49">
        <v>100145.02732240438</v>
      </c>
      <c r="J12" s="49">
        <v>100145.02732240438</v>
      </c>
      <c r="K12" s="49">
        <v>100145.02732240438</v>
      </c>
      <c r="L12" s="49">
        <v>100805.44886807181</v>
      </c>
      <c r="M12" s="49">
        <v>100805.44886807181</v>
      </c>
      <c r="N12" s="49">
        <v>100948.30601092897</v>
      </c>
      <c r="O12" s="49">
        <v>100948.30601092897</v>
      </c>
      <c r="P12" s="50">
        <v>100981.09289617486</v>
      </c>
    </row>
    <row r="13" spans="1:16" s="47" customFormat="1" ht="15.6" x14ac:dyDescent="0.3">
      <c r="A13" s="48" t="s">
        <v>77</v>
      </c>
      <c r="B13" s="60">
        <v>99758.648933175384</v>
      </c>
      <c r="C13" s="49">
        <v>100208.53363554833</v>
      </c>
      <c r="D13" s="49">
        <v>100080.23675637011</v>
      </c>
      <c r="E13" s="49">
        <v>99793.051911670016</v>
      </c>
      <c r="F13" s="49">
        <v>99501.200893889531</v>
      </c>
      <c r="G13" s="49">
        <v>100285.68483345197</v>
      </c>
      <c r="H13" s="49">
        <v>100124.89130434782</v>
      </c>
      <c r="I13" s="49">
        <v>99679.19591224099</v>
      </c>
      <c r="J13" s="49">
        <v>99745.764521100631</v>
      </c>
      <c r="K13" s="49">
        <v>100025.53588902847</v>
      </c>
      <c r="L13" s="49">
        <v>100659.11476955972</v>
      </c>
      <c r="M13" s="49">
        <v>100368.95540956214</v>
      </c>
      <c r="N13" s="49">
        <v>101290.44374343351</v>
      </c>
      <c r="O13" s="49">
        <v>101235.19642075864</v>
      </c>
      <c r="P13" s="50">
        <v>101404.89106677703</v>
      </c>
    </row>
    <row r="14" spans="1:16" s="47" customFormat="1" ht="15.6" x14ac:dyDescent="0.3">
      <c r="A14" s="48" t="s">
        <v>40</v>
      </c>
      <c r="B14" s="60">
        <v>99780.966909618248</v>
      </c>
      <c r="C14" s="49">
        <v>99455.430626965739</v>
      </c>
      <c r="D14" s="49">
        <v>99484.999152494493</v>
      </c>
      <c r="E14" s="49">
        <v>99378.49596022375</v>
      </c>
      <c r="F14" s="49">
        <v>99599.883232574342</v>
      </c>
      <c r="G14" s="49">
        <v>100203.5896566661</v>
      </c>
      <c r="H14" s="49">
        <v>100101.79482833305</v>
      </c>
      <c r="I14" s="49">
        <v>99798.764525302744</v>
      </c>
      <c r="J14" s="49">
        <v>99473.22824265025</v>
      </c>
      <c r="K14" s="49">
        <v>99624.743394165387</v>
      </c>
      <c r="L14" s="49">
        <v>101269.51213278124</v>
      </c>
      <c r="M14" s="49">
        <v>101194.93164800809</v>
      </c>
      <c r="N14" s="49">
        <v>101941.74812136279</v>
      </c>
      <c r="O14" s="49">
        <v>102317.00472719739</v>
      </c>
      <c r="P14" s="50">
        <v>102369.07923234833</v>
      </c>
    </row>
    <row r="15" spans="1:16" s="47" customFormat="1" ht="15.6" x14ac:dyDescent="0.3">
      <c r="A15" s="48" t="s">
        <v>43</v>
      </c>
      <c r="B15" s="60">
        <v>100022.05115242097</v>
      </c>
      <c r="C15" s="49">
        <v>100040.79048620205</v>
      </c>
      <c r="D15" s="49">
        <v>99915.692209016197</v>
      </c>
      <c r="E15" s="49">
        <v>99363.863950921615</v>
      </c>
      <c r="F15" s="49">
        <v>99459.195309415329</v>
      </c>
      <c r="G15" s="49">
        <v>100358.26440356491</v>
      </c>
      <c r="H15" s="49">
        <v>100201.58609111686</v>
      </c>
      <c r="I15" s="49">
        <v>99510.521475433168</v>
      </c>
      <c r="J15" s="49">
        <v>99234.152549390667</v>
      </c>
      <c r="K15" s="49">
        <v>99471.425033655934</v>
      </c>
      <c r="L15" s="49">
        <v>100141.64259963973</v>
      </c>
      <c r="M15" s="49">
        <v>99931.737709195397</v>
      </c>
      <c r="N15" s="49">
        <v>101074.49169416662</v>
      </c>
      <c r="O15" s="49">
        <v>101449.0971336462</v>
      </c>
      <c r="P15" s="50">
        <v>101735.28552447753</v>
      </c>
    </row>
    <row r="16" spans="1:16" s="47" customFormat="1" ht="15.6" x14ac:dyDescent="0.3">
      <c r="A16" s="48" t="s">
        <v>96</v>
      </c>
      <c r="B16" s="60">
        <v>100000</v>
      </c>
      <c r="C16" s="49">
        <v>100010.82495472979</v>
      </c>
      <c r="D16" s="49">
        <v>98802.060124884243</v>
      </c>
      <c r="E16" s="49">
        <v>100225.31060837395</v>
      </c>
      <c r="F16" s="49">
        <v>101277.89694851698</v>
      </c>
      <c r="G16" s="49">
        <v>102153.51913915582</v>
      </c>
      <c r="H16" s="49">
        <v>101683.09934818422</v>
      </c>
      <c r="I16" s="49">
        <v>101916.2510351518</v>
      </c>
      <c r="J16" s="49">
        <v>101838.15629252918</v>
      </c>
      <c r="K16" s="49">
        <v>101004.01557220175</v>
      </c>
      <c r="L16" s="49">
        <v>101424.17033917794</v>
      </c>
      <c r="M16" s="49">
        <v>100934.13104424984</v>
      </c>
      <c r="N16" s="49">
        <v>100997.30703450841</v>
      </c>
      <c r="O16" s="49">
        <v>100354.80291589227</v>
      </c>
      <c r="P16" s="50">
        <v>100594.84221082037</v>
      </c>
    </row>
    <row r="17" spans="1:16" s="47" customFormat="1" ht="15.6" x14ac:dyDescent="0.3">
      <c r="A17" s="48" t="s">
        <v>47</v>
      </c>
      <c r="B17" s="60">
        <v>99416.941734045351</v>
      </c>
      <c r="C17" s="49">
        <v>99933.802962996459</v>
      </c>
      <c r="D17" s="49">
        <v>98966.627788493613</v>
      </c>
      <c r="E17" s="49">
        <v>99279.859232076182</v>
      </c>
      <c r="F17" s="49">
        <v>99710.925491571688</v>
      </c>
      <c r="G17" s="49">
        <v>99912.539621430013</v>
      </c>
      <c r="H17" s="49">
        <v>100070.1431066252</v>
      </c>
      <c r="I17" s="49">
        <v>99783.102694484536</v>
      </c>
      <c r="J17" s="49">
        <v>99813.195679650555</v>
      </c>
      <c r="K17" s="49">
        <v>99826.403135119443</v>
      </c>
      <c r="L17" s="49">
        <v>100041.2743187375</v>
      </c>
      <c r="M17" s="49">
        <v>99727.720297476786</v>
      </c>
      <c r="N17" s="49">
        <v>99916.876307798113</v>
      </c>
      <c r="O17" s="49">
        <v>100023.91342929455</v>
      </c>
      <c r="P17" s="50">
        <v>100046.74198659489</v>
      </c>
    </row>
    <row r="18" spans="1:16" s="47" customFormat="1" ht="15.6" x14ac:dyDescent="0.3">
      <c r="A18" s="48" t="s">
        <v>71</v>
      </c>
      <c r="B18" s="60">
        <v>99551.92192650112</v>
      </c>
      <c r="C18" s="49">
        <v>100280.8112324493</v>
      </c>
      <c r="D18" s="49">
        <v>100227.08878279943</v>
      </c>
      <c r="E18" s="49">
        <v>99886.455608600285</v>
      </c>
      <c r="F18" s="49">
        <v>99070.883136077318</v>
      </c>
      <c r="G18" s="49">
        <v>100066.74251932482</v>
      </c>
      <c r="H18" s="49">
        <v>100000</v>
      </c>
      <c r="I18" s="49">
        <v>99304.892496451735</v>
      </c>
      <c r="J18" s="49">
        <v>99518.961209576199</v>
      </c>
      <c r="K18" s="49">
        <v>100240.92993794939</v>
      </c>
      <c r="L18" s="49">
        <v>100748.82995319812</v>
      </c>
      <c r="M18" s="49">
        <v>100655.22620904836</v>
      </c>
      <c r="N18" s="49">
        <v>101671.02623954581</v>
      </c>
      <c r="O18" s="49">
        <v>101410.15565434647</v>
      </c>
      <c r="P18" s="50">
        <v>101242.88881329689</v>
      </c>
    </row>
    <row r="19" spans="1:16" s="47" customFormat="1" ht="15.6" x14ac:dyDescent="0.3">
      <c r="A19" s="48" t="s">
        <v>79</v>
      </c>
      <c r="B19" s="60">
        <v>99985.992640515688</v>
      </c>
      <c r="C19" s="49">
        <v>100148.18583760737</v>
      </c>
      <c r="D19" s="49">
        <v>99239.90104026004</v>
      </c>
      <c r="E19" s="49">
        <v>100188.13678513536</v>
      </c>
      <c r="F19" s="49">
        <v>100924.00364412859</v>
      </c>
      <c r="G19" s="49">
        <v>101788.31300316486</v>
      </c>
      <c r="H19" s="49">
        <v>101406.96234282685</v>
      </c>
      <c r="I19" s="49">
        <v>101365.85515929261</v>
      </c>
      <c r="J19" s="49">
        <v>101301.80568047454</v>
      </c>
      <c r="K19" s="49">
        <v>100814.49291289126</v>
      </c>
      <c r="L19" s="49">
        <v>101297.81959129461</v>
      </c>
      <c r="M19" s="49">
        <v>100835.56070739181</v>
      </c>
      <c r="N19" s="49">
        <v>101155.00181071008</v>
      </c>
      <c r="O19" s="49">
        <v>100760.89971987809</v>
      </c>
      <c r="P19" s="50">
        <v>100964.81488081682</v>
      </c>
    </row>
    <row r="20" spans="1:16" s="47" customFormat="1" ht="15.6" x14ac:dyDescent="0.3">
      <c r="A20" s="48" t="s">
        <v>58</v>
      </c>
      <c r="B20" s="60">
        <v>100519.28830681641</v>
      </c>
      <c r="C20" s="49">
        <v>100122.82445706945</v>
      </c>
      <c r="D20" s="49">
        <v>100008.74527925848</v>
      </c>
      <c r="E20" s="49">
        <v>99715.147610212938</v>
      </c>
      <c r="F20" s="49">
        <v>99813.700206195077</v>
      </c>
      <c r="G20" s="49">
        <v>100360.46243220262</v>
      </c>
      <c r="H20" s="49">
        <v>100274.77302678938</v>
      </c>
      <c r="I20" s="49">
        <v>100092.1313833106</v>
      </c>
      <c r="J20" s="49">
        <v>99557.872257973082</v>
      </c>
      <c r="K20" s="49">
        <v>99905.098591523492</v>
      </c>
      <c r="L20" s="49">
        <v>100267.7462152674</v>
      </c>
      <c r="M20" s="49">
        <v>100131.34633487269</v>
      </c>
      <c r="N20" s="49">
        <v>100786.27379605531</v>
      </c>
      <c r="O20" s="49">
        <v>101208.05410149848</v>
      </c>
      <c r="P20" s="50">
        <v>101386.537287436</v>
      </c>
    </row>
    <row r="21" spans="1:16" s="47" customFormat="1" ht="15.6" x14ac:dyDescent="0.3">
      <c r="A21" s="48" t="s">
        <v>92</v>
      </c>
      <c r="B21" s="60">
        <v>100022.22222222222</v>
      </c>
      <c r="C21" s="49">
        <v>99512.748951337271</v>
      </c>
      <c r="D21" s="49">
        <v>99442.186114967219</v>
      </c>
      <c r="E21" s="49">
        <v>99517.684116186501</v>
      </c>
      <c r="F21" s="49">
        <v>99717.751249056746</v>
      </c>
      <c r="G21" s="49">
        <v>100756.66570701441</v>
      </c>
      <c r="H21" s="49">
        <v>100434.98274872571</v>
      </c>
      <c r="I21" s="49">
        <v>99975.671522463221</v>
      </c>
      <c r="J21" s="49">
        <v>99608.86353343488</v>
      </c>
      <c r="K21" s="49">
        <v>99602.10162633119</v>
      </c>
      <c r="L21" s="49">
        <v>100749.07362760157</v>
      </c>
      <c r="M21" s="49">
        <v>100960.82444406275</v>
      </c>
      <c r="N21" s="49">
        <v>101759.57570466399</v>
      </c>
      <c r="O21" s="49">
        <v>101611.79528557378</v>
      </c>
      <c r="P21" s="50">
        <v>101590.71402681091</v>
      </c>
    </row>
    <row r="22" spans="1:16" s="47" customFormat="1" ht="15.6" x14ac:dyDescent="0.3">
      <c r="A22" s="48" t="s">
        <v>51</v>
      </c>
      <c r="B22" s="60">
        <v>100196.04056831506</v>
      </c>
      <c r="C22" s="49">
        <v>100650.73362983244</v>
      </c>
      <c r="D22" s="49">
        <v>99935.525443941951</v>
      </c>
      <c r="E22" s="49">
        <v>100549.96757420873</v>
      </c>
      <c r="F22" s="49">
        <v>100546.80713439618</v>
      </c>
      <c r="G22" s="49">
        <v>100878.64602263847</v>
      </c>
      <c r="H22" s="49">
        <v>101060.64765282442</v>
      </c>
      <c r="I22" s="49">
        <v>100950.06162073648</v>
      </c>
      <c r="J22" s="49">
        <v>101017.69475112688</v>
      </c>
      <c r="K22" s="49">
        <v>101393.14225720403</v>
      </c>
      <c r="L22" s="49">
        <v>101593.85198509764</v>
      </c>
      <c r="M22" s="49">
        <v>101430.6796031339</v>
      </c>
      <c r="N22" s="49">
        <v>101423.71683454422</v>
      </c>
      <c r="O22" s="49">
        <v>101339.51394384324</v>
      </c>
      <c r="P22" s="50">
        <v>100976.73257985449</v>
      </c>
    </row>
    <row r="23" spans="1:16" s="47" customFormat="1" ht="15.6" x14ac:dyDescent="0.3">
      <c r="A23" s="48" t="s">
        <v>81</v>
      </c>
      <c r="B23" s="60">
        <v>100024.10515780629</v>
      </c>
      <c r="C23" s="49">
        <v>100195.10187620127</v>
      </c>
      <c r="D23" s="49">
        <v>99267.099954569319</v>
      </c>
      <c r="E23" s="49">
        <v>99415.451953887969</v>
      </c>
      <c r="F23" s="49">
        <v>99798.294506656646</v>
      </c>
      <c r="G23" s="49">
        <v>99869.749270623011</v>
      </c>
      <c r="H23" s="49">
        <v>99947.431507829533</v>
      </c>
      <c r="I23" s="49">
        <v>100205.86033713339</v>
      </c>
      <c r="J23" s="49">
        <v>100054.93259744464</v>
      </c>
      <c r="K23" s="49">
        <v>99932.5237153692</v>
      </c>
      <c r="L23" s="49">
        <v>99669.940076404528</v>
      </c>
      <c r="M23" s="49">
        <v>99196.724227587183</v>
      </c>
      <c r="N23" s="49">
        <v>99353.316230312572</v>
      </c>
      <c r="O23" s="49">
        <v>99470.848061850265</v>
      </c>
      <c r="P23" s="50">
        <v>99853.404268266153</v>
      </c>
    </row>
    <row r="24" spans="1:16" s="47" customFormat="1" ht="15.6" x14ac:dyDescent="0.3">
      <c r="A24" s="48" t="s">
        <v>93</v>
      </c>
      <c r="B24" s="60">
        <v>100000</v>
      </c>
      <c r="C24" s="49">
        <v>100127.0093671986</v>
      </c>
      <c r="D24" s="49">
        <v>99481.986029452892</v>
      </c>
      <c r="E24" s="49">
        <v>99906.237596136329</v>
      </c>
      <c r="F24" s="49">
        <v>100087.856462458</v>
      </c>
      <c r="G24" s="49">
        <v>100601.97352110053</v>
      </c>
      <c r="H24" s="49">
        <v>100703.74275966764</v>
      </c>
      <c r="I24" s="49">
        <v>100697.9947636084</v>
      </c>
      <c r="J24" s="49">
        <v>100638.19871834734</v>
      </c>
      <c r="K24" s="49">
        <v>100799.65847089306</v>
      </c>
      <c r="L24" s="49">
        <v>100967.84231601123</v>
      </c>
      <c r="M24" s="49">
        <v>100718.3899963177</v>
      </c>
      <c r="N24" s="49">
        <v>100949.1832697322</v>
      </c>
      <c r="O24" s="49">
        <v>101041.9795816058</v>
      </c>
      <c r="P24" s="50">
        <v>100950.77076053905</v>
      </c>
    </row>
    <row r="25" spans="1:16" s="47" customFormat="1" ht="15.6" x14ac:dyDescent="0.3">
      <c r="A25" s="48" t="s">
        <v>63</v>
      </c>
      <c r="B25" s="60">
        <v>100870.56648342068</v>
      </c>
      <c r="C25" s="49">
        <v>100219.48148294365</v>
      </c>
      <c r="D25" s="49">
        <v>99832.330744202423</v>
      </c>
      <c r="E25" s="49">
        <v>100030.25368219159</v>
      </c>
      <c r="F25" s="49">
        <v>100261.79090876192</v>
      </c>
      <c r="G25" s="49">
        <v>101553.93419593832</v>
      </c>
      <c r="H25" s="49">
        <v>101231.69514052696</v>
      </c>
      <c r="I25" s="49">
        <v>100793.31119248067</v>
      </c>
      <c r="J25" s="49">
        <v>100379.15305481259</v>
      </c>
      <c r="K25" s="49">
        <v>100296.6224507588</v>
      </c>
      <c r="L25" s="49">
        <v>101243.11264857894</v>
      </c>
      <c r="M25" s="49">
        <v>101590.79476778425</v>
      </c>
      <c r="N25" s="49">
        <v>102452.72533170154</v>
      </c>
      <c r="O25" s="49">
        <v>102072.18148261466</v>
      </c>
      <c r="P25" s="50">
        <v>102027.90224468108</v>
      </c>
    </row>
    <row r="26" spans="1:16" s="47" customFormat="1" ht="15.6" x14ac:dyDescent="0.3">
      <c r="A26" s="48" t="s">
        <v>62</v>
      </c>
      <c r="B26" s="60">
        <v>100567.97848610455</v>
      </c>
      <c r="C26" s="49">
        <v>100875.87799435007</v>
      </c>
      <c r="D26" s="49">
        <v>100039.00364669181</v>
      </c>
      <c r="E26" s="49">
        <v>100537.87084780718</v>
      </c>
      <c r="F26" s="49">
        <v>100804.40998937926</v>
      </c>
      <c r="G26" s="49">
        <v>101652.15547274819</v>
      </c>
      <c r="H26" s="49">
        <v>101442.59692564108</v>
      </c>
      <c r="I26" s="49">
        <v>100854.0471676688</v>
      </c>
      <c r="J26" s="49">
        <v>100846.88730239571</v>
      </c>
      <c r="K26" s="49">
        <v>100751.75595189793</v>
      </c>
      <c r="L26" s="49">
        <v>101541.64287865373</v>
      </c>
      <c r="M26" s="49">
        <v>101617.28954182344</v>
      </c>
      <c r="N26" s="49">
        <v>102129.55756890502</v>
      </c>
      <c r="O26" s="49">
        <v>101541.63758833951</v>
      </c>
      <c r="P26" s="50">
        <v>101416.15041480295</v>
      </c>
    </row>
    <row r="27" spans="1:16" s="47" customFormat="1" ht="15.6" x14ac:dyDescent="0.3">
      <c r="A27" s="48" t="s">
        <v>98</v>
      </c>
      <c r="B27" s="60">
        <v>100022.22222222222</v>
      </c>
      <c r="C27" s="49">
        <v>99730.578552026884</v>
      </c>
      <c r="D27" s="49">
        <v>99006.147124933384</v>
      </c>
      <c r="E27" s="49">
        <v>99796.976904977375</v>
      </c>
      <c r="F27" s="49">
        <v>100426.51182566411</v>
      </c>
      <c r="G27" s="49">
        <v>100872.82475533128</v>
      </c>
      <c r="H27" s="49">
        <v>100862.5693966197</v>
      </c>
      <c r="I27" s="49">
        <v>101025.27264137294</v>
      </c>
      <c r="J27" s="49">
        <v>100799.52682949722</v>
      </c>
      <c r="K27" s="49">
        <v>100597.24905569878</v>
      </c>
      <c r="L27" s="49">
        <v>100860.7545172066</v>
      </c>
      <c r="M27" s="49">
        <v>100726.59597515794</v>
      </c>
      <c r="N27" s="49">
        <v>100675.53767438953</v>
      </c>
      <c r="O27" s="49">
        <v>100688.06988673999</v>
      </c>
      <c r="P27" s="50">
        <v>100602.42774978306</v>
      </c>
    </row>
    <row r="28" spans="1:16" s="47" customFormat="1" ht="15.6" x14ac:dyDescent="0.3">
      <c r="A28" s="48" t="s">
        <v>66</v>
      </c>
      <c r="B28" s="60">
        <v>100485.0543655982</v>
      </c>
      <c r="C28" s="49">
        <v>100414.85581502542</v>
      </c>
      <c r="D28" s="49">
        <v>100021.79011081693</v>
      </c>
      <c r="E28" s="49">
        <v>99768.217264449326</v>
      </c>
      <c r="F28" s="49">
        <v>99776.714704808517</v>
      </c>
      <c r="G28" s="49">
        <v>100931.06660291328</v>
      </c>
      <c r="H28" s="49">
        <v>100240.07956208306</v>
      </c>
      <c r="I28" s="49">
        <v>100283.83346262874</v>
      </c>
      <c r="J28" s="49">
        <v>100187.61870177984</v>
      </c>
      <c r="K28" s="49">
        <v>100196.5428642081</v>
      </c>
      <c r="L28" s="49">
        <v>100119.51973799127</v>
      </c>
      <c r="M28" s="49">
        <v>100103.15033239083</v>
      </c>
      <c r="N28" s="49">
        <v>99977.729518436681</v>
      </c>
      <c r="O28" s="49">
        <v>98733.895748468625</v>
      </c>
      <c r="P28" s="50">
        <v>98492.967884956131</v>
      </c>
    </row>
    <row r="29" spans="1:16" s="47" customFormat="1" ht="15.6" x14ac:dyDescent="0.3">
      <c r="A29" s="48" t="s">
        <v>61</v>
      </c>
      <c r="B29" s="60">
        <v>100054.94223548906</v>
      </c>
      <c r="C29" s="49">
        <v>100340.34825874156</v>
      </c>
      <c r="D29" s="49">
        <v>99020.061167817214</v>
      </c>
      <c r="E29" s="49">
        <v>100284.55696006105</v>
      </c>
      <c r="F29" s="49">
        <v>101413.66288153178</v>
      </c>
      <c r="G29" s="49">
        <v>102107.68519452453</v>
      </c>
      <c r="H29" s="49">
        <v>101673.33779348667</v>
      </c>
      <c r="I29" s="49">
        <v>101817.95009518677</v>
      </c>
      <c r="J29" s="49">
        <v>101815.7291292685</v>
      </c>
      <c r="K29" s="49">
        <v>100932.74661274042</v>
      </c>
      <c r="L29" s="49">
        <v>101261.53861888543</v>
      </c>
      <c r="M29" s="49">
        <v>100608.68132286691</v>
      </c>
      <c r="N29" s="49">
        <v>100705.12714258407</v>
      </c>
      <c r="O29" s="49">
        <v>100167.04767238539</v>
      </c>
      <c r="P29" s="50">
        <v>100557.89623477947</v>
      </c>
    </row>
    <row r="30" spans="1:16" s="47" customFormat="1" ht="15.6" x14ac:dyDescent="0.3">
      <c r="A30" s="48" t="s">
        <v>44</v>
      </c>
      <c r="B30" s="60">
        <v>100983.26309452138</v>
      </c>
      <c r="C30" s="49">
        <v>100940.08629339754</v>
      </c>
      <c r="D30" s="49">
        <v>100524.23239012643</v>
      </c>
      <c r="E30" s="49">
        <v>100577.26269315674</v>
      </c>
      <c r="F30" s="49">
        <v>100672.71723861128</v>
      </c>
      <c r="G30" s="49">
        <v>100986.35360224765</v>
      </c>
      <c r="H30" s="49">
        <v>101008.29821392735</v>
      </c>
      <c r="I30" s="49">
        <v>101259.03070439494</v>
      </c>
      <c r="J30" s="49">
        <v>101221.15191651616</v>
      </c>
      <c r="K30" s="49">
        <v>101125.69737106161</v>
      </c>
      <c r="L30" s="49">
        <v>101507.76210544421</v>
      </c>
      <c r="M30" s="49">
        <v>101241.09543877756</v>
      </c>
      <c r="N30" s="49">
        <v>101587.8486855308</v>
      </c>
      <c r="O30" s="49">
        <v>101625.72747340958</v>
      </c>
      <c r="P30" s="50">
        <v>101868.9042745334</v>
      </c>
    </row>
    <row r="31" spans="1:16" s="47" customFormat="1" ht="15.6" x14ac:dyDescent="0.3">
      <c r="A31" s="48" t="s">
        <v>39</v>
      </c>
      <c r="B31" s="60">
        <v>99895.506792058528</v>
      </c>
      <c r="C31" s="49">
        <v>100206.37408568442</v>
      </c>
      <c r="D31" s="49">
        <v>99929.467084639502</v>
      </c>
      <c r="E31" s="49">
        <v>98793.103448275855</v>
      </c>
      <c r="F31" s="49">
        <v>98931.55694879833</v>
      </c>
      <c r="G31" s="49">
        <v>99723.092998955079</v>
      </c>
      <c r="H31" s="49">
        <v>99516.718913270641</v>
      </c>
      <c r="I31" s="49">
        <v>98586.729362591432</v>
      </c>
      <c r="J31" s="49">
        <v>98380.355276907008</v>
      </c>
      <c r="K31" s="49">
        <v>98414.315569487982</v>
      </c>
      <c r="L31" s="49">
        <v>98999.477533960293</v>
      </c>
      <c r="M31" s="49">
        <v>98654.649947753409</v>
      </c>
      <c r="N31" s="49">
        <v>100169.80146290493</v>
      </c>
      <c r="O31" s="49">
        <v>100548.5893416928</v>
      </c>
      <c r="P31" s="50">
        <v>101272.20480668757</v>
      </c>
    </row>
    <row r="32" spans="1:16" s="47" customFormat="1" ht="15.6" x14ac:dyDescent="0.3">
      <c r="A32" s="48" t="s">
        <v>50</v>
      </c>
      <c r="B32" s="60">
        <v>99731.7737796031</v>
      </c>
      <c r="C32" s="49">
        <v>99769.824082005318</v>
      </c>
      <c r="D32" s="49">
        <v>98477.434648582406</v>
      </c>
      <c r="E32" s="49">
        <v>99147.37287106899</v>
      </c>
      <c r="F32" s="49">
        <v>99770.498515796615</v>
      </c>
      <c r="G32" s="49">
        <v>99946.139999796927</v>
      </c>
      <c r="H32" s="49">
        <v>100103.72383420491</v>
      </c>
      <c r="I32" s="49">
        <v>100157.98692397471</v>
      </c>
      <c r="J32" s="49">
        <v>99841.559281954513</v>
      </c>
      <c r="K32" s="49">
        <v>99855.025814731911</v>
      </c>
      <c r="L32" s="49">
        <v>100029.80376868404</v>
      </c>
      <c r="M32" s="49">
        <v>99838.426237352222</v>
      </c>
      <c r="N32" s="49">
        <v>99780.815196001917</v>
      </c>
      <c r="O32" s="49">
        <v>99792.846225645277</v>
      </c>
      <c r="P32" s="50">
        <v>99748.964139796619</v>
      </c>
    </row>
    <row r="33" spans="1:16" s="47" customFormat="1" ht="15.6" x14ac:dyDescent="0.3">
      <c r="A33" s="48" t="s">
        <v>55</v>
      </c>
      <c r="B33" s="60">
        <v>98698.891023696371</v>
      </c>
      <c r="C33" s="49">
        <v>99645.936562510542</v>
      </c>
      <c r="D33" s="49">
        <v>97717.05935888362</v>
      </c>
      <c r="E33" s="49">
        <v>97697.509016752636</v>
      </c>
      <c r="F33" s="49">
        <v>98583.746250042139</v>
      </c>
      <c r="G33" s="49">
        <v>98051.572454242094</v>
      </c>
      <c r="H33" s="49">
        <v>98366.535207469584</v>
      </c>
      <c r="I33" s="49">
        <v>98207.975191289996</v>
      </c>
      <c r="J33" s="49">
        <v>98190.582128290698</v>
      </c>
      <c r="K33" s="49">
        <v>97834.361411669539</v>
      </c>
      <c r="L33" s="49">
        <v>97519.398658442049</v>
      </c>
      <c r="M33" s="49">
        <v>96869.922809856085</v>
      </c>
      <c r="N33" s="49">
        <v>96948.124178380036</v>
      </c>
      <c r="O33" s="49">
        <v>97104.526915427938</v>
      </c>
      <c r="P33" s="50">
        <v>97734.452421882903</v>
      </c>
    </row>
    <row r="34" spans="1:16" s="47" customFormat="1" ht="15.6" x14ac:dyDescent="0.3">
      <c r="A34" s="48" t="s">
        <v>78</v>
      </c>
      <c r="B34" s="60">
        <v>99834.902308922916</v>
      </c>
      <c r="C34" s="49">
        <v>100176.72873588708</v>
      </c>
      <c r="D34" s="49">
        <v>99343.525335784114</v>
      </c>
      <c r="E34" s="49">
        <v>100096.52715879108</v>
      </c>
      <c r="F34" s="49">
        <v>100390.25858185458</v>
      </c>
      <c r="G34" s="49">
        <v>101105.91985319748</v>
      </c>
      <c r="H34" s="49">
        <v>100817.61274113189</v>
      </c>
      <c r="I34" s="49">
        <v>101360.30857918727</v>
      </c>
      <c r="J34" s="49">
        <v>101207.53018597515</v>
      </c>
      <c r="K34" s="49">
        <v>101193.11257993054</v>
      </c>
      <c r="L34" s="49">
        <v>100996.44377122016</v>
      </c>
      <c r="M34" s="49">
        <v>99965.448002581354</v>
      </c>
      <c r="N34" s="49">
        <v>100311.47503192638</v>
      </c>
      <c r="O34" s="49">
        <v>100273.35205744814</v>
      </c>
      <c r="P34" s="50">
        <v>100719.76571095378</v>
      </c>
    </row>
    <row r="35" spans="1:16" s="47" customFormat="1" ht="15.6" x14ac:dyDescent="0.3">
      <c r="A35" s="48" t="s">
        <v>35</v>
      </c>
      <c r="B35" s="60">
        <v>100844.06681607706</v>
      </c>
      <c r="C35" s="49">
        <v>101080.55226972887</v>
      </c>
      <c r="D35" s="49">
        <v>99810.360113539355</v>
      </c>
      <c r="E35" s="49">
        <v>100136.63290430757</v>
      </c>
      <c r="F35" s="49">
        <v>99959.739151088696</v>
      </c>
      <c r="G35" s="49">
        <v>100082.54414700854</v>
      </c>
      <c r="H35" s="49">
        <v>100360.23112361162</v>
      </c>
      <c r="I35" s="49">
        <v>100647.98331244252</v>
      </c>
      <c r="J35" s="49">
        <v>100121.06474894585</v>
      </c>
      <c r="K35" s="49">
        <v>100996.26787574636</v>
      </c>
      <c r="L35" s="49">
        <v>100814.81185343358</v>
      </c>
      <c r="M35" s="49">
        <v>100457.4027519419</v>
      </c>
      <c r="N35" s="49">
        <v>100563.69891846002</v>
      </c>
      <c r="O35" s="49">
        <v>100647.98331244252</v>
      </c>
      <c r="P35" s="50">
        <v>100561.81757038005</v>
      </c>
    </row>
    <row r="36" spans="1:16" s="47" customFormat="1" ht="15.6" x14ac:dyDescent="0.3">
      <c r="A36" s="48" t="s">
        <v>82</v>
      </c>
      <c r="B36" s="60">
        <v>100002.61608676804</v>
      </c>
      <c r="C36" s="49">
        <v>100179.07728603733</v>
      </c>
      <c r="D36" s="49">
        <v>99311.184654022858</v>
      </c>
      <c r="E36" s="49">
        <v>99459.536653341522</v>
      </c>
      <c r="F36" s="49">
        <v>99842.379206110199</v>
      </c>
      <c r="G36" s="49">
        <v>99913.83397007655</v>
      </c>
      <c r="H36" s="49">
        <v>99964.193802911497</v>
      </c>
      <c r="I36" s="49">
        <v>100195.30022784378</v>
      </c>
      <c r="J36" s="49">
        <v>100044.37248815503</v>
      </c>
      <c r="K36" s="49">
        <v>99921.963606079575</v>
      </c>
      <c r="L36" s="49">
        <v>99692.166852360824</v>
      </c>
      <c r="M36" s="49">
        <v>99218.95100354348</v>
      </c>
      <c r="N36" s="49">
        <v>99375.543006268854</v>
      </c>
      <c r="O36" s="49">
        <v>99493.074837806562</v>
      </c>
      <c r="P36" s="50">
        <v>99870.166563348117</v>
      </c>
    </row>
    <row r="37" spans="1:16" s="47" customFormat="1" ht="15.6" x14ac:dyDescent="0.3">
      <c r="A37" s="48" t="s">
        <v>38</v>
      </c>
      <c r="B37" s="60">
        <v>100213.82398069293</v>
      </c>
      <c r="C37" s="49">
        <v>99998.326694168019</v>
      </c>
      <c r="D37" s="49">
        <v>99969.999949059697</v>
      </c>
      <c r="E37" s="49">
        <v>99296.378074670341</v>
      </c>
      <c r="F37" s="49">
        <v>99482.162251297923</v>
      </c>
      <c r="G37" s="49">
        <v>100668.16041494861</v>
      </c>
      <c r="H37" s="49">
        <v>100311.16807550043</v>
      </c>
      <c r="I37" s="49">
        <v>99434.162830010813</v>
      </c>
      <c r="J37" s="49">
        <v>99026.490036554969</v>
      </c>
      <c r="K37" s="49">
        <v>99116.585052471957</v>
      </c>
      <c r="L37" s="49">
        <v>100078.48124212296</v>
      </c>
      <c r="M37" s="49">
        <v>99994.378836997028</v>
      </c>
      <c r="N37" s="49">
        <v>101424.440048231</v>
      </c>
      <c r="O37" s="49">
        <v>101671.18412853486</v>
      </c>
      <c r="P37" s="50">
        <v>102068.81648827215</v>
      </c>
    </row>
    <row r="38" spans="1:16" s="47" customFormat="1" ht="15.6" x14ac:dyDescent="0.3">
      <c r="A38" s="48" t="s">
        <v>89</v>
      </c>
      <c r="B38" s="60">
        <v>100000</v>
      </c>
      <c r="C38" s="49">
        <v>99578.0530418134</v>
      </c>
      <c r="D38" s="49">
        <v>99603.563920105022</v>
      </c>
      <c r="E38" s="49">
        <v>98936.154941885747</v>
      </c>
      <c r="F38" s="49">
        <v>99056.55894863345</v>
      </c>
      <c r="G38" s="49">
        <v>100301.85558292935</v>
      </c>
      <c r="H38" s="49">
        <v>99937.346394965803</v>
      </c>
      <c r="I38" s="49">
        <v>99163.919820210387</v>
      </c>
      <c r="J38" s="49">
        <v>98581.816295088429</v>
      </c>
      <c r="K38" s="49">
        <v>98831.737196939546</v>
      </c>
      <c r="L38" s="49">
        <v>99795.634868187641</v>
      </c>
      <c r="M38" s="49">
        <v>99728.669939142594</v>
      </c>
      <c r="N38" s="49">
        <v>101175.36609997717</v>
      </c>
      <c r="O38" s="49">
        <v>101497.24177001265</v>
      </c>
      <c r="P38" s="50">
        <v>101861.48302227019</v>
      </c>
    </row>
    <row r="39" spans="1:16" s="47" customFormat="1" ht="15.6" x14ac:dyDescent="0.3">
      <c r="A39" s="48" t="s">
        <v>49</v>
      </c>
      <c r="B39" s="60">
        <v>98937.849851311999</v>
      </c>
      <c r="C39" s="49">
        <v>99595.211223047692</v>
      </c>
      <c r="D39" s="49">
        <v>98106.510289711921</v>
      </c>
      <c r="E39" s="49">
        <v>98453.997769642752</v>
      </c>
      <c r="F39" s="49">
        <v>99192.02977194947</v>
      </c>
      <c r="G39" s="49">
        <v>98984.886576349498</v>
      </c>
      <c r="H39" s="49">
        <v>99254.237184924801</v>
      </c>
      <c r="I39" s="49">
        <v>99124.4359258326</v>
      </c>
      <c r="J39" s="49">
        <v>99107.918012700073</v>
      </c>
      <c r="K39" s="49">
        <v>98933.015352865827</v>
      </c>
      <c r="L39" s="49">
        <v>98874.173694795973</v>
      </c>
      <c r="M39" s="49">
        <v>98408.496397300027</v>
      </c>
      <c r="N39" s="49">
        <v>98378.229854412013</v>
      </c>
      <c r="O39" s="49">
        <v>98528.006359385239</v>
      </c>
      <c r="P39" s="50">
        <v>98757.16168317238</v>
      </c>
    </row>
    <row r="40" spans="1:16" s="47" customFormat="1" ht="15.6" x14ac:dyDescent="0.3">
      <c r="A40" s="48" t="s">
        <v>45</v>
      </c>
      <c r="B40" s="60">
        <v>99277.11601232164</v>
      </c>
      <c r="C40" s="49">
        <v>99317.394645272943</v>
      </c>
      <c r="D40" s="49">
        <v>98146.539521548155</v>
      </c>
      <c r="E40" s="49">
        <v>99000.274046237624</v>
      </c>
      <c r="F40" s="49">
        <v>99780.525389701623</v>
      </c>
      <c r="G40" s="49">
        <v>100020.97218740958</v>
      </c>
      <c r="H40" s="49">
        <v>100128.67820330855</v>
      </c>
      <c r="I40" s="49">
        <v>100069.10262871627</v>
      </c>
      <c r="J40" s="49">
        <v>99812.291987109813</v>
      </c>
      <c r="K40" s="49">
        <v>99728.006809232276</v>
      </c>
      <c r="L40" s="49">
        <v>100088.00091724252</v>
      </c>
      <c r="M40" s="49">
        <v>99908.20899885158</v>
      </c>
      <c r="N40" s="49">
        <v>99786.637111648248</v>
      </c>
      <c r="O40" s="49">
        <v>99832.337499927409</v>
      </c>
      <c r="P40" s="50">
        <v>99688.596879040851</v>
      </c>
    </row>
    <row r="41" spans="1:16" s="47" customFormat="1" ht="15.6" x14ac:dyDescent="0.3">
      <c r="A41" s="48" t="s">
        <v>80</v>
      </c>
      <c r="B41" s="60">
        <v>100221.3788741303</v>
      </c>
      <c r="C41" s="49">
        <v>100000</v>
      </c>
      <c r="D41" s="49">
        <v>99652.118912080958</v>
      </c>
      <c r="E41" s="49">
        <v>100094.87666034156</v>
      </c>
      <c r="F41" s="49">
        <v>100569.25996204934</v>
      </c>
      <c r="G41" s="49">
        <v>100759.01328273246</v>
      </c>
      <c r="H41" s="49">
        <v>100822.26438962683</v>
      </c>
      <c r="I41" s="49">
        <v>100822.26438962683</v>
      </c>
      <c r="J41" s="49">
        <v>100600.88551549651</v>
      </c>
      <c r="K41" s="49">
        <v>100600.88551549651</v>
      </c>
      <c r="L41" s="49">
        <v>102282.46137164543</v>
      </c>
      <c r="M41" s="49">
        <v>102187.58471130388</v>
      </c>
      <c r="N41" s="49">
        <v>102362.42884250474</v>
      </c>
      <c r="O41" s="49">
        <v>102647.0588235294</v>
      </c>
      <c r="P41" s="50">
        <v>102520.55660974066</v>
      </c>
    </row>
    <row r="42" spans="1:16" s="47" customFormat="1" ht="15.6" x14ac:dyDescent="0.3">
      <c r="A42" s="48" t="s">
        <v>72</v>
      </c>
      <c r="B42" s="60">
        <v>100111.0299357889</v>
      </c>
      <c r="C42" s="49">
        <v>100157.59251002004</v>
      </c>
      <c r="D42" s="49">
        <v>99416.777041965324</v>
      </c>
      <c r="E42" s="49">
        <v>100014.6568275991</v>
      </c>
      <c r="F42" s="49">
        <v>100398.71418998473</v>
      </c>
      <c r="G42" s="49">
        <v>100851.42148599775</v>
      </c>
      <c r="H42" s="49">
        <v>100807.1994943411</v>
      </c>
      <c r="I42" s="49">
        <v>101146.85342429775</v>
      </c>
      <c r="J42" s="49">
        <v>100959.77479062654</v>
      </c>
      <c r="K42" s="49">
        <v>100952.56598760423</v>
      </c>
      <c r="L42" s="49">
        <v>100898.76658392303</v>
      </c>
      <c r="M42" s="49">
        <v>100335.83036943285</v>
      </c>
      <c r="N42" s="49">
        <v>100477.21833065817</v>
      </c>
      <c r="O42" s="49">
        <v>100600.47183393138</v>
      </c>
      <c r="P42" s="50">
        <v>100774.08875597564</v>
      </c>
    </row>
    <row r="43" spans="1:16" s="47" customFormat="1" ht="15.6" x14ac:dyDescent="0.3">
      <c r="A43" s="48" t="s">
        <v>75</v>
      </c>
      <c r="B43" s="60">
        <v>100480.04495015185</v>
      </c>
      <c r="C43" s="49">
        <v>100065.5737704918</v>
      </c>
      <c r="D43" s="49">
        <v>100602.33749209555</v>
      </c>
      <c r="E43" s="49">
        <v>99518.793718049448</v>
      </c>
      <c r="F43" s="49">
        <v>99190.292198596173</v>
      </c>
      <c r="G43" s="49">
        <v>100337.08707953665</v>
      </c>
      <c r="H43" s="49">
        <v>100049.43955371679</v>
      </c>
      <c r="I43" s="49">
        <v>99379.527067583418</v>
      </c>
      <c r="J43" s="49">
        <v>98981.449330546326</v>
      </c>
      <c r="K43" s="49">
        <v>99357.389180170387</v>
      </c>
      <c r="L43" s="49">
        <v>100893.3515235814</v>
      </c>
      <c r="M43" s="49">
        <v>100883.86385754724</v>
      </c>
      <c r="N43" s="49">
        <v>102524.1552882112</v>
      </c>
      <c r="O43" s="49">
        <v>102928.55813593774</v>
      </c>
      <c r="P43" s="50">
        <v>103308.24120680586</v>
      </c>
    </row>
    <row r="44" spans="1:16" s="47" customFormat="1" ht="15.6" x14ac:dyDescent="0.3">
      <c r="A44" s="48" t="s">
        <v>95</v>
      </c>
      <c r="B44" s="60">
        <v>100000</v>
      </c>
      <c r="C44" s="49">
        <v>99917.072807333578</v>
      </c>
      <c r="D44" s="49">
        <v>98964.568422001495</v>
      </c>
      <c r="E44" s="49">
        <v>99253.859639890172</v>
      </c>
      <c r="F44" s="49">
        <v>99400.078648012204</v>
      </c>
      <c r="G44" s="49">
        <v>99528.55337614048</v>
      </c>
      <c r="H44" s="49">
        <v>99780.10224142026</v>
      </c>
      <c r="I44" s="49">
        <v>100040.36898133421</v>
      </c>
      <c r="J44" s="49">
        <v>99644.37010030949</v>
      </c>
      <c r="K44" s="49">
        <v>100043.11812174034</v>
      </c>
      <c r="L44" s="49">
        <v>100359.89116267674</v>
      </c>
      <c r="M44" s="49">
        <v>100152.35462972704</v>
      </c>
      <c r="N44" s="49">
        <v>100268.04609948644</v>
      </c>
      <c r="O44" s="49">
        <v>100472.90649091694</v>
      </c>
      <c r="P44" s="50">
        <v>100442.62955541261</v>
      </c>
    </row>
    <row r="45" spans="1:16" s="47" customFormat="1" ht="15.6" x14ac:dyDescent="0.3">
      <c r="A45" s="48" t="s">
        <v>34</v>
      </c>
      <c r="B45" s="60">
        <v>100638.18093866197</v>
      </c>
      <c r="C45" s="49">
        <v>100276.23497198595</v>
      </c>
      <c r="D45" s="49">
        <v>99172.353186596389</v>
      </c>
      <c r="E45" s="49">
        <v>98896.204603996201</v>
      </c>
      <c r="F45" s="49">
        <v>99070.522870083092</v>
      </c>
      <c r="G45" s="49">
        <v>99277.705935441889</v>
      </c>
      <c r="H45" s="49">
        <v>99499.745742867235</v>
      </c>
      <c r="I45" s="49">
        <v>99772.565878603491</v>
      </c>
      <c r="J45" s="49">
        <v>98998.153231554577</v>
      </c>
      <c r="K45" s="49">
        <v>99493.703843345473</v>
      </c>
      <c r="L45" s="49">
        <v>99314.309028896241</v>
      </c>
      <c r="M45" s="49">
        <v>99000.964235017527</v>
      </c>
      <c r="N45" s="49">
        <v>99499.497959357701</v>
      </c>
      <c r="O45" s="49">
        <v>99966.262377735024</v>
      </c>
      <c r="P45" s="50">
        <v>100339.60147482531</v>
      </c>
    </row>
    <row r="46" spans="1:16" s="47" customFormat="1" ht="15.6" x14ac:dyDescent="0.3">
      <c r="A46" s="48" t="s">
        <v>74</v>
      </c>
      <c r="B46" s="60">
        <v>100281.16625198888</v>
      </c>
      <c r="C46" s="49">
        <v>100056.170033823</v>
      </c>
      <c r="D46" s="49">
        <v>99253.69425045744</v>
      </c>
      <c r="E46" s="49">
        <v>100624.14715901818</v>
      </c>
      <c r="F46" s="49">
        <v>101048.68735129012</v>
      </c>
      <c r="G46" s="49">
        <v>102318.81446287141</v>
      </c>
      <c r="H46" s="49">
        <v>101912.12200622828</v>
      </c>
      <c r="I46" s="49">
        <v>101417.93796328576</v>
      </c>
      <c r="J46" s="49">
        <v>101252.19296708224</v>
      </c>
      <c r="K46" s="49">
        <v>101075.01031373955</v>
      </c>
      <c r="L46" s="49">
        <v>102340.87876985672</v>
      </c>
      <c r="M46" s="49">
        <v>102808.04074604582</v>
      </c>
      <c r="N46" s="49">
        <v>103013.82502399257</v>
      </c>
      <c r="O46" s="49">
        <v>101968.58097373934</v>
      </c>
      <c r="P46" s="50">
        <v>101358.71141140227</v>
      </c>
    </row>
    <row r="47" spans="1:16" s="47" customFormat="1" ht="15.6" x14ac:dyDescent="0.3">
      <c r="A47" s="48" t="s">
        <v>32</v>
      </c>
      <c r="B47" s="60">
        <v>101615.75283427662</v>
      </c>
      <c r="C47" s="49">
        <v>101254.72485464977</v>
      </c>
      <c r="D47" s="49">
        <v>101030.04238497269</v>
      </c>
      <c r="E47" s="49">
        <v>101012.87528204978</v>
      </c>
      <c r="F47" s="49">
        <v>101205.99627604286</v>
      </c>
      <c r="G47" s="49">
        <v>102457.19807811675</v>
      </c>
      <c r="H47" s="49">
        <v>102066.87420229889</v>
      </c>
      <c r="I47" s="49">
        <v>101946.54470548703</v>
      </c>
      <c r="J47" s="49">
        <v>101647.50992244063</v>
      </c>
      <c r="K47" s="49">
        <v>101516.68128725151</v>
      </c>
      <c r="L47" s="49">
        <v>101997.59049261399</v>
      </c>
      <c r="M47" s="49">
        <v>101698.49488537884</v>
      </c>
      <c r="N47" s="49">
        <v>102729.07477060989</v>
      </c>
      <c r="O47" s="49">
        <v>102695.88364003504</v>
      </c>
      <c r="P47" s="50">
        <v>103099.54727857662</v>
      </c>
    </row>
    <row r="48" spans="1:16" s="47" customFormat="1" ht="15.6" x14ac:dyDescent="0.3">
      <c r="A48" s="48" t="s">
        <v>87</v>
      </c>
      <c r="B48" s="60">
        <v>100079.11111111111</v>
      </c>
      <c r="C48" s="49">
        <v>100483.3216374269</v>
      </c>
      <c r="D48" s="49">
        <v>99877.005847953216</v>
      </c>
      <c r="E48" s="49">
        <v>99877.005847953216</v>
      </c>
      <c r="F48" s="49">
        <v>100180.16374269006</v>
      </c>
      <c r="G48" s="49">
        <v>99978.058479532163</v>
      </c>
      <c r="H48" s="49">
        <v>100079.11111111111</v>
      </c>
      <c r="I48" s="49">
        <v>99978.058479532163</v>
      </c>
      <c r="J48" s="49">
        <v>100079.11111111111</v>
      </c>
      <c r="K48" s="49">
        <v>99877.005847953216</v>
      </c>
      <c r="L48" s="49">
        <v>99775.95321637427</v>
      </c>
      <c r="M48" s="49">
        <v>99573.847953216376</v>
      </c>
      <c r="N48" s="49">
        <v>99573.847953216376</v>
      </c>
      <c r="O48" s="49">
        <v>99573.847953216376</v>
      </c>
      <c r="P48" s="50">
        <v>99775.95321637427</v>
      </c>
    </row>
    <row r="49" spans="1:16" s="47" customFormat="1" ht="15.6" x14ac:dyDescent="0.3">
      <c r="A49" s="48" t="s">
        <v>76</v>
      </c>
      <c r="B49" s="60">
        <v>100173.23353862682</v>
      </c>
      <c r="C49" s="49">
        <v>100099.53769199022</v>
      </c>
      <c r="D49" s="49">
        <v>99701.356613933269</v>
      </c>
      <c r="E49" s="49">
        <v>100341.50139353253</v>
      </c>
      <c r="F49" s="49">
        <v>100351.79582830418</v>
      </c>
      <c r="G49" s="49">
        <v>101719.28003938869</v>
      </c>
      <c r="H49" s="49">
        <v>101317.80366056573</v>
      </c>
      <c r="I49" s="49">
        <v>100645.22643408082</v>
      </c>
      <c r="J49" s="49">
        <v>100508.0132048188</v>
      </c>
      <c r="K49" s="49">
        <v>100610.96216833548</v>
      </c>
      <c r="L49" s="49">
        <v>101784.56862068159</v>
      </c>
      <c r="M49" s="49">
        <v>102117.44596239756</v>
      </c>
      <c r="N49" s="49">
        <v>102817.40429138264</v>
      </c>
      <c r="O49" s="49">
        <v>102050.340717293</v>
      </c>
      <c r="P49" s="50">
        <v>101664.21011762717</v>
      </c>
    </row>
    <row r="50" spans="1:16" s="47" customFormat="1" ht="15.6" x14ac:dyDescent="0.3">
      <c r="A50" s="48" t="s">
        <v>73</v>
      </c>
      <c r="B50" s="60">
        <v>100525.71001959749</v>
      </c>
      <c r="C50" s="49">
        <v>100349.7267759563</v>
      </c>
      <c r="D50" s="49">
        <v>99248.825706908887</v>
      </c>
      <c r="E50" s="49">
        <v>99425.928806213138</v>
      </c>
      <c r="F50" s="49">
        <v>99615.682126896238</v>
      </c>
      <c r="G50" s="49">
        <v>99691.583455169486</v>
      </c>
      <c r="H50" s="49">
        <v>100154.04236787258</v>
      </c>
      <c r="I50" s="49">
        <v>100591.20083781795</v>
      </c>
      <c r="J50" s="49">
        <v>100502.64928816583</v>
      </c>
      <c r="K50" s="49">
        <v>100502.64928816583</v>
      </c>
      <c r="L50" s="49">
        <v>100079.26089526239</v>
      </c>
      <c r="M50" s="49">
        <v>100041.31023112577</v>
      </c>
      <c r="N50" s="49">
        <v>100016.00978836801</v>
      </c>
      <c r="O50" s="49">
        <v>100129.86178077789</v>
      </c>
      <c r="P50" s="50">
        <v>100166.69258925146</v>
      </c>
    </row>
    <row r="51" spans="1:16" s="47" customFormat="1" ht="15.6" x14ac:dyDescent="0.3">
      <c r="A51" s="48" t="s">
        <v>33</v>
      </c>
      <c r="B51" s="60">
        <v>100458.53186934604</v>
      </c>
      <c r="C51" s="49">
        <v>100352.11656653546</v>
      </c>
      <c r="D51" s="49">
        <v>99788.067122436303</v>
      </c>
      <c r="E51" s="49">
        <v>100778.67550583524</v>
      </c>
      <c r="F51" s="49">
        <v>101689.24798011188</v>
      </c>
      <c r="G51" s="49">
        <v>102542.36585871142</v>
      </c>
      <c r="H51" s="49">
        <v>102160.0718182446</v>
      </c>
      <c r="I51" s="49">
        <v>102604.51626268905</v>
      </c>
      <c r="J51" s="49">
        <v>102386.98984876735</v>
      </c>
      <c r="K51" s="49">
        <v>101942.54540432291</v>
      </c>
      <c r="L51" s="49">
        <v>102080.03590912229</v>
      </c>
      <c r="M51" s="49">
        <v>101097.92141426698</v>
      </c>
      <c r="N51" s="49">
        <v>101369.10434362268</v>
      </c>
      <c r="O51" s="49">
        <v>101648.781161522</v>
      </c>
      <c r="P51" s="50">
        <v>102080.03590912229</v>
      </c>
    </row>
    <row r="52" spans="1:16" s="47" customFormat="1" ht="15.6" x14ac:dyDescent="0.3">
      <c r="A52" s="48" t="s">
        <v>36</v>
      </c>
      <c r="B52" s="60">
        <v>100408.657419045</v>
      </c>
      <c r="C52" s="49">
        <v>100055.97613115999</v>
      </c>
      <c r="D52" s="49">
        <v>99222.780918191915</v>
      </c>
      <c r="E52" s="49">
        <v>100061.25387657179</v>
      </c>
      <c r="F52" s="49">
        <v>100579.93100212593</v>
      </c>
      <c r="G52" s="49">
        <v>100986.73740052036</v>
      </c>
      <c r="H52" s="49">
        <v>101011.04751920805</v>
      </c>
      <c r="I52" s="49">
        <v>101110.16525039109</v>
      </c>
      <c r="J52" s="49">
        <v>100923.48691073603</v>
      </c>
      <c r="K52" s="49">
        <v>100690.92877120114</v>
      </c>
      <c r="L52" s="49">
        <v>101023.58760858425</v>
      </c>
      <c r="M52" s="49">
        <v>101218.85550573256</v>
      </c>
      <c r="N52" s="49">
        <v>101061.10497869299</v>
      </c>
      <c r="O52" s="49">
        <v>100741.08201814508</v>
      </c>
      <c r="P52" s="50">
        <v>100491.91613820956</v>
      </c>
    </row>
    <row r="53" spans="1:16" s="47" customFormat="1" ht="15.6" x14ac:dyDescent="0.3">
      <c r="A53" s="48" t="s">
        <v>46</v>
      </c>
      <c r="B53" s="60">
        <v>99099.949278695203</v>
      </c>
      <c r="C53" s="49">
        <v>98771.956218189283</v>
      </c>
      <c r="D53" s="49">
        <v>98075.929159549662</v>
      </c>
      <c r="E53" s="49">
        <v>98658.377320462721</v>
      </c>
      <c r="F53" s="49">
        <v>99418.027518246468</v>
      </c>
      <c r="G53" s="49">
        <v>99795.50306235475</v>
      </c>
      <c r="H53" s="49">
        <v>99929.493938119602</v>
      </c>
      <c r="I53" s="49">
        <v>99891.68262102078</v>
      </c>
      <c r="J53" s="49">
        <v>99523.002950177615</v>
      </c>
      <c r="K53" s="49">
        <v>99526.398979435719</v>
      </c>
      <c r="L53" s="49">
        <v>99916.452595776849</v>
      </c>
      <c r="M53" s="49">
        <v>99732.808867609856</v>
      </c>
      <c r="N53" s="49">
        <v>99784.883372760814</v>
      </c>
      <c r="O53" s="49">
        <v>100270.24506927849</v>
      </c>
      <c r="P53" s="50">
        <v>100154.76285064338</v>
      </c>
    </row>
    <row r="54" spans="1:16" s="47" customFormat="1" ht="15.6" x14ac:dyDescent="0.3">
      <c r="A54" s="48" t="s">
        <v>91</v>
      </c>
      <c r="B54" s="60">
        <v>100044.44444444444</v>
      </c>
      <c r="C54" s="49">
        <v>100231.80671575075</v>
      </c>
      <c r="D54" s="49">
        <v>99191.269637905207</v>
      </c>
      <c r="E54" s="49">
        <v>99162.05834287114</v>
      </c>
      <c r="F54" s="49">
        <v>99565.481701657583</v>
      </c>
      <c r="G54" s="49">
        <v>99384.166680902184</v>
      </c>
      <c r="H54" s="49">
        <v>99547.852428865095</v>
      </c>
      <c r="I54" s="49">
        <v>99617.857041174837</v>
      </c>
      <c r="J54" s="49">
        <v>99284.950773558376</v>
      </c>
      <c r="K54" s="49">
        <v>99366.537408109696</v>
      </c>
      <c r="L54" s="49">
        <v>99202.851660146785</v>
      </c>
      <c r="M54" s="49">
        <v>98846.268869186926</v>
      </c>
      <c r="N54" s="49">
        <v>98963.114049323252</v>
      </c>
      <c r="O54" s="49">
        <v>99196.804409595876</v>
      </c>
      <c r="P54" s="50">
        <v>99524.175905521668</v>
      </c>
    </row>
    <row r="55" spans="1:16" s="47" customFormat="1" ht="15.6" x14ac:dyDescent="0.3">
      <c r="A55" s="48" t="s">
        <v>54</v>
      </c>
      <c r="B55" s="60">
        <v>100809.09971971741</v>
      </c>
      <c r="C55" s="49">
        <v>100691.34918426584</v>
      </c>
      <c r="D55" s="49">
        <v>100039.43238904503</v>
      </c>
      <c r="E55" s="49">
        <v>99939.338585970414</v>
      </c>
      <c r="F55" s="49">
        <v>100118.86980513667</v>
      </c>
      <c r="G55" s="49">
        <v>100604.82422319549</v>
      </c>
      <c r="H55" s="49">
        <v>100654.73593173544</v>
      </c>
      <c r="I55" s="49">
        <v>100734.04368812729</v>
      </c>
      <c r="J55" s="49">
        <v>100470.51963553632</v>
      </c>
      <c r="K55" s="49">
        <v>100540.65314331242</v>
      </c>
      <c r="L55" s="49">
        <v>100592.02918609919</v>
      </c>
      <c r="M55" s="49">
        <v>100299.97822650796</v>
      </c>
      <c r="N55" s="49">
        <v>100844.32484548521</v>
      </c>
      <c r="O55" s="49">
        <v>101051.25706598195</v>
      </c>
      <c r="P55" s="50">
        <v>101356.38242441336</v>
      </c>
    </row>
    <row r="56" spans="1:16" s="47" customFormat="1" ht="15.6" x14ac:dyDescent="0.3">
      <c r="A56" s="48" t="s">
        <v>97</v>
      </c>
      <c r="B56" s="60">
        <v>100000</v>
      </c>
      <c r="C56" s="49">
        <v>100303.92154928383</v>
      </c>
      <c r="D56" s="49">
        <v>99077.800318421127</v>
      </c>
      <c r="E56" s="49">
        <v>99832.335120370102</v>
      </c>
      <c r="F56" s="49">
        <v>100689.90662184394</v>
      </c>
      <c r="G56" s="49">
        <v>101175.60118063295</v>
      </c>
      <c r="H56" s="49">
        <v>100924.48795144798</v>
      </c>
      <c r="I56" s="49">
        <v>101246.87236750509</v>
      </c>
      <c r="J56" s="49">
        <v>101156.65565648972</v>
      </c>
      <c r="K56" s="49">
        <v>100580.35298513135</v>
      </c>
      <c r="L56" s="49">
        <v>100517.60975704248</v>
      </c>
      <c r="M56" s="49">
        <v>99678.067027675803</v>
      </c>
      <c r="N56" s="49">
        <v>99911.98712795235</v>
      </c>
      <c r="O56" s="49">
        <v>99775.715875171183</v>
      </c>
      <c r="P56" s="50">
        <v>100355.52150619317</v>
      </c>
    </row>
    <row r="57" spans="1:16" s="47" customFormat="1" ht="15.6" x14ac:dyDescent="0.3">
      <c r="A57" s="48" t="s">
        <v>52</v>
      </c>
      <c r="B57" s="60">
        <v>100272.75417300369</v>
      </c>
      <c r="C57" s="49">
        <v>100161.26094864523</v>
      </c>
      <c r="D57" s="49">
        <v>100261.98464419396</v>
      </c>
      <c r="E57" s="49">
        <v>99729.402576957422</v>
      </c>
      <c r="F57" s="49">
        <v>99682.953662796761</v>
      </c>
      <c r="G57" s="49">
        <v>100667.98907611235</v>
      </c>
      <c r="H57" s="49">
        <v>100477.95069951033</v>
      </c>
      <c r="I57" s="49">
        <v>99825.057695695126</v>
      </c>
      <c r="J57" s="49">
        <v>99524.95180092768</v>
      </c>
      <c r="K57" s="49">
        <v>99859.41754902614</v>
      </c>
      <c r="L57" s="49">
        <v>100567.80672687844</v>
      </c>
      <c r="M57" s="49">
        <v>100437.45275864741</v>
      </c>
      <c r="N57" s="49">
        <v>101573.79134666594</v>
      </c>
      <c r="O57" s="49">
        <v>101929.15059528747</v>
      </c>
      <c r="P57" s="50">
        <v>102116.54187304743</v>
      </c>
    </row>
    <row r="58" spans="1:16" s="47" customFormat="1" ht="15.6" x14ac:dyDescent="0.3">
      <c r="A58" s="48" t="s">
        <v>65</v>
      </c>
      <c r="B58" s="60">
        <v>100264.53465876018</v>
      </c>
      <c r="C58" s="49">
        <v>99711.541518758968</v>
      </c>
      <c r="D58" s="49">
        <v>98677.579471173041</v>
      </c>
      <c r="E58" s="49">
        <v>98644.198029115534</v>
      </c>
      <c r="F58" s="49">
        <v>98877.752738681971</v>
      </c>
      <c r="G58" s="49">
        <v>99080.947723585108</v>
      </c>
      <c r="H58" s="49">
        <v>99226.757012903763</v>
      </c>
      <c r="I58" s="49">
        <v>99580.856578719395</v>
      </c>
      <c r="J58" s="49">
        <v>98516.445886769667</v>
      </c>
      <c r="K58" s="49">
        <v>99259.050801043995</v>
      </c>
      <c r="L58" s="49">
        <v>99213.506350447511</v>
      </c>
      <c r="M58" s="49">
        <v>98846.556423287024</v>
      </c>
      <c r="N58" s="49">
        <v>99215.931229289563</v>
      </c>
      <c r="O58" s="49">
        <v>99811.152148131485</v>
      </c>
      <c r="P58" s="50">
        <v>100060.14925503808</v>
      </c>
    </row>
    <row r="59" spans="1:16" s="47" customFormat="1" ht="15.6" x14ac:dyDescent="0.3">
      <c r="A59" s="48" t="s">
        <v>83</v>
      </c>
      <c r="B59" s="60">
        <v>100442.7577482606</v>
      </c>
      <c r="C59" s="49">
        <v>100000</v>
      </c>
      <c r="D59" s="49">
        <v>99304.237824161915</v>
      </c>
      <c r="E59" s="49">
        <v>100189.75332068311</v>
      </c>
      <c r="F59" s="49">
        <v>101138.51992409867</v>
      </c>
      <c r="G59" s="49">
        <v>101518.0265654649</v>
      </c>
      <c r="H59" s="49">
        <v>101644.52877925364</v>
      </c>
      <c r="I59" s="49">
        <v>101644.52877925364</v>
      </c>
      <c r="J59" s="49">
        <v>101201.77103099304</v>
      </c>
      <c r="K59" s="49">
        <v>101201.77103099304</v>
      </c>
      <c r="L59" s="49">
        <v>101707.77988614801</v>
      </c>
      <c r="M59" s="49">
        <v>101518.0265654649</v>
      </c>
      <c r="N59" s="49">
        <v>101391.52435167615</v>
      </c>
      <c r="O59" s="49">
        <v>101960.78431372548</v>
      </c>
      <c r="P59" s="50">
        <v>101707.77988614801</v>
      </c>
    </row>
    <row r="60" spans="1:16" s="47" customFormat="1" ht="15.6" x14ac:dyDescent="0.3">
      <c r="A60" s="48" t="s">
        <v>86</v>
      </c>
      <c r="B60" s="60">
        <v>100000</v>
      </c>
      <c r="C60" s="49">
        <v>99282.230856586641</v>
      </c>
      <c r="D60" s="49">
        <v>100654.60609993512</v>
      </c>
      <c r="E60" s="49">
        <v>98515.874756651538</v>
      </c>
      <c r="F60" s="49">
        <v>97802.964308890339</v>
      </c>
      <c r="G60" s="49">
        <v>99941.695652173919</v>
      </c>
      <c r="H60" s="49">
        <v>99253.0786826736</v>
      </c>
      <c r="I60" s="49">
        <v>97851.551265412068</v>
      </c>
      <c r="J60" s="49">
        <v>97138.64081765087</v>
      </c>
      <c r="K60" s="49">
        <v>97851.551265412068</v>
      </c>
      <c r="L60" s="49">
        <v>99248.219987021424</v>
      </c>
      <c r="M60" s="49">
        <v>99248.219987021424</v>
      </c>
      <c r="N60" s="49">
        <v>102099.86177806619</v>
      </c>
      <c r="O60" s="49">
        <v>102812.77222582739</v>
      </c>
      <c r="P60" s="50">
        <v>103530.54136924076</v>
      </c>
    </row>
    <row r="61" spans="1:16" s="47" customFormat="1" ht="15.6" x14ac:dyDescent="0.3">
      <c r="A61" s="48" t="s">
        <v>64</v>
      </c>
      <c r="B61" s="60">
        <v>100223.48942292735</v>
      </c>
      <c r="C61" s="49">
        <v>99848.208513972757</v>
      </c>
      <c r="D61" s="49">
        <v>98607.049964831254</v>
      </c>
      <c r="E61" s="49">
        <v>99459.243182038597</v>
      </c>
      <c r="F61" s="49">
        <v>100200.03868701652</v>
      </c>
      <c r="G61" s="49">
        <v>100717.19901695111</v>
      </c>
      <c r="H61" s="49">
        <v>100525.96541653076</v>
      </c>
      <c r="I61" s="49">
        <v>100782.54462953389</v>
      </c>
      <c r="J61" s="49">
        <v>100114.49901554498</v>
      </c>
      <c r="K61" s="49">
        <v>100045.29469293574</v>
      </c>
      <c r="L61" s="49">
        <v>100364.16356331762</v>
      </c>
      <c r="M61" s="49">
        <v>100073.30271123059</v>
      </c>
      <c r="N61" s="49">
        <v>100186.01687210136</v>
      </c>
      <c r="O61" s="49">
        <v>100032.81943832652</v>
      </c>
      <c r="P61" s="50">
        <v>100185.38795280438</v>
      </c>
    </row>
    <row r="62" spans="1:16" s="47" customFormat="1" ht="15.6" x14ac:dyDescent="0.3">
      <c r="A62" s="48" t="s">
        <v>57</v>
      </c>
      <c r="B62" s="60">
        <v>100711.92017800731</v>
      </c>
      <c r="C62" s="49">
        <v>100601.04423645987</v>
      </c>
      <c r="D62" s="49">
        <v>99274.972824401411</v>
      </c>
      <c r="E62" s="49">
        <v>100550.97640308578</v>
      </c>
      <c r="F62" s="49">
        <v>101464.97602622236</v>
      </c>
      <c r="G62" s="49">
        <v>101981.16617970349</v>
      </c>
      <c r="H62" s="49">
        <v>101866.81896521666</v>
      </c>
      <c r="I62" s="49">
        <v>101818.26651335252</v>
      </c>
      <c r="J62" s="49">
        <v>101619.66768393427</v>
      </c>
      <c r="K62" s="49">
        <v>101171.1785854388</v>
      </c>
      <c r="L62" s="49">
        <v>101900.41066138886</v>
      </c>
      <c r="M62" s="49">
        <v>101951.54228526044</v>
      </c>
      <c r="N62" s="49">
        <v>101787.0023617112</v>
      </c>
      <c r="O62" s="49">
        <v>101242.14239798638</v>
      </c>
      <c r="P62" s="50">
        <v>101027.03202049811</v>
      </c>
    </row>
    <row r="63" spans="1:16" s="47" customFormat="1" ht="15.6" x14ac:dyDescent="0.3">
      <c r="A63" s="48" t="s">
        <v>42</v>
      </c>
      <c r="B63" s="60">
        <v>101177.11078015809</v>
      </c>
      <c r="C63" s="49">
        <v>101477.83251231528</v>
      </c>
      <c r="D63" s="49">
        <v>100085.92049490206</v>
      </c>
      <c r="E63" s="49">
        <v>102228.20483445984</v>
      </c>
      <c r="F63" s="49">
        <v>102617.71107801581</v>
      </c>
      <c r="G63" s="49">
        <v>103528.46832397755</v>
      </c>
      <c r="H63" s="49">
        <v>103313.66708672242</v>
      </c>
      <c r="I63" s="49">
        <v>103067.3616680032</v>
      </c>
      <c r="J63" s="49">
        <v>103259.25077328445</v>
      </c>
      <c r="K63" s="49">
        <v>103038.72150303586</v>
      </c>
      <c r="L63" s="49">
        <v>104038.26326039637</v>
      </c>
      <c r="M63" s="49">
        <v>104539.466147325</v>
      </c>
      <c r="N63" s="49">
        <v>104046.85530988658</v>
      </c>
      <c r="O63" s="49">
        <v>102485.96631916601</v>
      </c>
      <c r="P63" s="50">
        <v>101503.60866078589</v>
      </c>
    </row>
    <row r="64" spans="1:16" s="47" customFormat="1" ht="15.6" x14ac:dyDescent="0.3">
      <c r="A64" s="48" t="s">
        <v>70</v>
      </c>
      <c r="B64" s="60">
        <v>99651.245372652949</v>
      </c>
      <c r="C64" s="49">
        <v>100273.94350399937</v>
      </c>
      <c r="D64" s="49">
        <v>99216.331849685404</v>
      </c>
      <c r="E64" s="49">
        <v>99266.307331869102</v>
      </c>
      <c r="F64" s="49">
        <v>99927.395173756449</v>
      </c>
      <c r="G64" s="49">
        <v>100252.9933630703</v>
      </c>
      <c r="H64" s="49">
        <v>100125.82142432882</v>
      </c>
      <c r="I64" s="49">
        <v>100091.60628882733</v>
      </c>
      <c r="J64" s="49">
        <v>100166.31128047311</v>
      </c>
      <c r="K64" s="49">
        <v>99670.153994141336</v>
      </c>
      <c r="L64" s="49">
        <v>99555.970361130909</v>
      </c>
      <c r="M64" s="49">
        <v>98713.065771758935</v>
      </c>
      <c r="N64" s="49">
        <v>99266.359331745873</v>
      </c>
      <c r="O64" s="49">
        <v>99356.584895655644</v>
      </c>
      <c r="P64" s="50">
        <v>100108.2527063382</v>
      </c>
    </row>
    <row r="65" spans="1:16" s="47" customFormat="1" ht="15.6" x14ac:dyDescent="0.3">
      <c r="A65" s="48" t="s">
        <v>37</v>
      </c>
      <c r="B65" s="60">
        <v>100019.68570796082</v>
      </c>
      <c r="C65" s="49">
        <v>99972.537315224487</v>
      </c>
      <c r="D65" s="49">
        <v>99437.068299433013</v>
      </c>
      <c r="E65" s="49">
        <v>98869.574206151519</v>
      </c>
      <c r="F65" s="49">
        <v>99053.359800099744</v>
      </c>
      <c r="G65" s="49">
        <v>99478.833790940218</v>
      </c>
      <c r="H65" s="49">
        <v>99433.654937739309</v>
      </c>
      <c r="I65" s="49">
        <v>99117.704555159347</v>
      </c>
      <c r="J65" s="49">
        <v>98623.682531789629</v>
      </c>
      <c r="K65" s="49">
        <v>98887.920574058822</v>
      </c>
      <c r="L65" s="49">
        <v>99141.138487846969</v>
      </c>
      <c r="M65" s="49">
        <v>98829.157382809979</v>
      </c>
      <c r="N65" s="49">
        <v>99684.665895228216</v>
      </c>
      <c r="O65" s="49">
        <v>100094.16400185839</v>
      </c>
      <c r="P65" s="50">
        <v>100557.07201668373</v>
      </c>
    </row>
    <row r="66" spans="1:16" s="47" customFormat="1" ht="16.2" thickBot="1" x14ac:dyDescent="0.35">
      <c r="A66" s="51" t="s">
        <v>41</v>
      </c>
      <c r="B66" s="61">
        <v>100656.94978499759</v>
      </c>
      <c r="C66" s="52">
        <v>100467.33166849603</v>
      </c>
      <c r="D66" s="52">
        <v>100335.30256933642</v>
      </c>
      <c r="E66" s="52">
        <v>99643.709216452742</v>
      </c>
      <c r="F66" s="52">
        <v>99549.210278238577</v>
      </c>
      <c r="G66" s="52">
        <v>100171.83811388088</v>
      </c>
      <c r="H66" s="52">
        <v>100108.973763298</v>
      </c>
      <c r="I66" s="52">
        <v>99788.971852463015</v>
      </c>
      <c r="J66" s="52">
        <v>99449.554317828573</v>
      </c>
      <c r="K66" s="52">
        <v>99705.613238514852</v>
      </c>
      <c r="L66" s="52">
        <v>100259.38954689709</v>
      </c>
      <c r="M66" s="52">
        <v>100141.54817432824</v>
      </c>
      <c r="N66" s="52">
        <v>101137.35881530016</v>
      </c>
      <c r="O66" s="52">
        <v>101442.83291109685</v>
      </c>
      <c r="P66" s="53">
        <v>101800.24689506055</v>
      </c>
    </row>
    <row r="67" spans="1:16" s="47" customFormat="1" ht="7.2" customHeight="1" thickBot="1" x14ac:dyDescent="0.35">
      <c r="A67" s="54"/>
      <c r="B67" s="55"/>
      <c r="C67" s="55"/>
      <c r="D67" s="55"/>
      <c r="E67" s="55"/>
      <c r="F67" s="62"/>
      <c r="G67" s="62"/>
      <c r="H67" s="63"/>
      <c r="I67" s="64"/>
      <c r="M67" s="80">
        <v>0</v>
      </c>
      <c r="N67" s="80">
        <v>0</v>
      </c>
    </row>
    <row r="68" spans="1:16" s="47" customFormat="1" ht="16.2" thickBot="1" x14ac:dyDescent="0.35">
      <c r="A68" s="56" t="s">
        <v>111</v>
      </c>
      <c r="B68" s="57">
        <v>100263.74511151997</v>
      </c>
      <c r="C68" s="58">
        <v>100263.92668875899</v>
      </c>
      <c r="D68" s="58">
        <v>99581.255149156175</v>
      </c>
      <c r="E68" s="58">
        <v>99812.084815100752</v>
      </c>
      <c r="F68" s="58">
        <v>100131.46278271449</v>
      </c>
      <c r="G68" s="58">
        <v>101200.08065934636</v>
      </c>
      <c r="H68" s="58">
        <v>100586.77858580646</v>
      </c>
      <c r="I68" s="58">
        <v>100488.98930889824</v>
      </c>
      <c r="J68" s="58">
        <v>100250.90465242267</v>
      </c>
      <c r="K68" s="58">
        <v>100275.74540751394</v>
      </c>
      <c r="L68" s="58">
        <v>100654.91537231693</v>
      </c>
      <c r="M68" s="58">
        <v>100471.41763873416</v>
      </c>
      <c r="N68" s="58">
        <v>100872.93030282119</v>
      </c>
      <c r="O68" s="58">
        <v>100881.13357464311</v>
      </c>
      <c r="P68" s="59">
        <v>101005.72156561303</v>
      </c>
    </row>
    <row r="69" spans="1:16" s="47" customFormat="1" ht="15.6" x14ac:dyDescent="0.3">
      <c r="M69" s="80"/>
      <c r="N69" s="80"/>
    </row>
  </sheetData>
  <sortState ref="A3:P66">
    <sortCondition ref="A2"/>
  </sortState>
  <pageMargins left="0.25" right="0.25" top="0.75" bottom="0.75" header="0.3" footer="0.3"/>
  <pageSetup paperSize="8"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68"/>
  <sheetViews>
    <sheetView zoomScale="70" zoomScaleNormal="70" workbookViewId="0">
      <selection activeCell="B68" sqref="B68:P68"/>
    </sheetView>
  </sheetViews>
  <sheetFormatPr defaultRowHeight="14.4" x14ac:dyDescent="0.3"/>
  <cols>
    <col min="1" max="1" width="22.109375" bestFit="1" customWidth="1"/>
    <col min="2" max="16" width="15.6640625" bestFit="1" customWidth="1"/>
  </cols>
  <sheetData>
    <row r="2" spans="1:16" ht="46.2" x14ac:dyDescent="0.85">
      <c r="A2" s="86" t="s">
        <v>113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6" ht="15" thickBot="1" x14ac:dyDescent="0.35"/>
    <row r="4" spans="1:16" ht="16.2" thickBot="1" x14ac:dyDescent="0.35">
      <c r="A4" s="45"/>
      <c r="B4" s="42" t="s">
        <v>99</v>
      </c>
      <c r="C4" s="43" t="s">
        <v>5</v>
      </c>
      <c r="D4" s="43" t="s">
        <v>6</v>
      </c>
      <c r="E4" s="43" t="s">
        <v>7</v>
      </c>
      <c r="F4" s="43" t="s">
        <v>8</v>
      </c>
      <c r="G4" s="43" t="s">
        <v>9</v>
      </c>
      <c r="H4" s="43" t="s">
        <v>10</v>
      </c>
      <c r="I4" s="43" t="s">
        <v>11</v>
      </c>
      <c r="J4" s="43" t="s">
        <v>12</v>
      </c>
      <c r="K4" s="43" t="s">
        <v>13</v>
      </c>
      <c r="L4" s="43" t="s">
        <v>14</v>
      </c>
      <c r="M4" s="43" t="s">
        <v>15</v>
      </c>
      <c r="N4" s="43" t="s">
        <v>16</v>
      </c>
      <c r="O4" s="43" t="s">
        <v>17</v>
      </c>
      <c r="P4" s="44" t="s">
        <v>18</v>
      </c>
    </row>
    <row r="5" spans="1:16" ht="15.6" x14ac:dyDescent="0.3">
      <c r="A5" s="46" t="s">
        <v>86</v>
      </c>
      <c r="B5" s="82">
        <v>100000</v>
      </c>
      <c r="C5" s="81">
        <v>99282.230856586641</v>
      </c>
      <c r="D5" s="81">
        <v>100654.60609993512</v>
      </c>
      <c r="E5" s="81">
        <v>98515.874756651538</v>
      </c>
      <c r="F5" s="81">
        <v>97802.964308890339</v>
      </c>
      <c r="G5" s="81">
        <v>99941.695652173919</v>
      </c>
      <c r="H5" s="81">
        <v>99253.0786826736</v>
      </c>
      <c r="I5" s="81">
        <v>97851.551265412068</v>
      </c>
      <c r="J5" s="81">
        <v>97138.64081765087</v>
      </c>
      <c r="K5" s="81">
        <v>97851.551265412068</v>
      </c>
      <c r="L5" s="81">
        <v>99248.219987021424</v>
      </c>
      <c r="M5" s="81">
        <v>99248.219987021424</v>
      </c>
      <c r="N5" s="81">
        <v>102099.86177806619</v>
      </c>
      <c r="O5" s="81">
        <v>102812.77222582739</v>
      </c>
      <c r="P5" s="83">
        <v>103530.54136924076</v>
      </c>
    </row>
    <row r="6" spans="1:16" ht="15.6" x14ac:dyDescent="0.3">
      <c r="A6" s="48" t="s">
        <v>75</v>
      </c>
      <c r="B6" s="60">
        <v>100480.04495015185</v>
      </c>
      <c r="C6" s="49">
        <v>100065.5737704918</v>
      </c>
      <c r="D6" s="49">
        <v>100602.33749209555</v>
      </c>
      <c r="E6" s="49">
        <v>99518.793718049448</v>
      </c>
      <c r="F6" s="49">
        <v>99190.292198596173</v>
      </c>
      <c r="G6" s="49">
        <v>100337.08707953665</v>
      </c>
      <c r="H6" s="49">
        <v>100049.43955371679</v>
      </c>
      <c r="I6" s="49">
        <v>99379.527067583418</v>
      </c>
      <c r="J6" s="49">
        <v>98981.449330546326</v>
      </c>
      <c r="K6" s="49">
        <v>99357.389180170387</v>
      </c>
      <c r="L6" s="49">
        <v>100893.3515235814</v>
      </c>
      <c r="M6" s="49">
        <v>100883.86385754724</v>
      </c>
      <c r="N6" s="49">
        <v>102524.1552882112</v>
      </c>
      <c r="O6" s="49">
        <v>102928.55813593774</v>
      </c>
      <c r="P6" s="50">
        <v>103308.24120680586</v>
      </c>
    </row>
    <row r="7" spans="1:16" ht="15.6" x14ac:dyDescent="0.3">
      <c r="A7" s="48" t="s">
        <v>32</v>
      </c>
      <c r="B7" s="60">
        <v>101615.75283427662</v>
      </c>
      <c r="C7" s="49">
        <v>101254.72485464977</v>
      </c>
      <c r="D7" s="49">
        <v>101030.04238497269</v>
      </c>
      <c r="E7" s="49">
        <v>101012.87528204978</v>
      </c>
      <c r="F7" s="49">
        <v>101205.99627604286</v>
      </c>
      <c r="G7" s="49">
        <v>102457.19807811675</v>
      </c>
      <c r="H7" s="49">
        <v>102066.87420229889</v>
      </c>
      <c r="I7" s="49">
        <v>101946.54470548703</v>
      </c>
      <c r="J7" s="49">
        <v>101647.50992244063</v>
      </c>
      <c r="K7" s="49">
        <v>101516.68128725151</v>
      </c>
      <c r="L7" s="49">
        <v>101997.59049261399</v>
      </c>
      <c r="M7" s="49">
        <v>101698.49488537884</v>
      </c>
      <c r="N7" s="49">
        <v>102729.07477060989</v>
      </c>
      <c r="O7" s="49">
        <v>102695.88364003504</v>
      </c>
      <c r="P7" s="50">
        <v>103099.54727857662</v>
      </c>
    </row>
    <row r="8" spans="1:16" ht="15.6" x14ac:dyDescent="0.3">
      <c r="A8" s="48" t="s">
        <v>80</v>
      </c>
      <c r="B8" s="60">
        <v>100221.3788741303</v>
      </c>
      <c r="C8" s="49">
        <v>100000</v>
      </c>
      <c r="D8" s="49">
        <v>99652.118912080958</v>
      </c>
      <c r="E8" s="49">
        <v>100094.87666034156</v>
      </c>
      <c r="F8" s="49">
        <v>100569.25996204934</v>
      </c>
      <c r="G8" s="49">
        <v>100759.01328273246</v>
      </c>
      <c r="H8" s="49">
        <v>100822.26438962683</v>
      </c>
      <c r="I8" s="49">
        <v>100822.26438962683</v>
      </c>
      <c r="J8" s="49">
        <v>100600.88551549651</v>
      </c>
      <c r="K8" s="49">
        <v>100600.88551549651</v>
      </c>
      <c r="L8" s="49">
        <v>102282.46137164543</v>
      </c>
      <c r="M8" s="49">
        <v>102187.58471130388</v>
      </c>
      <c r="N8" s="49">
        <v>102362.42884250474</v>
      </c>
      <c r="O8" s="49">
        <v>102647.0588235294</v>
      </c>
      <c r="P8" s="50">
        <v>102520.55660974066</v>
      </c>
    </row>
    <row r="9" spans="1:16" ht="15.6" x14ac:dyDescent="0.3">
      <c r="A9" s="48" t="s">
        <v>40</v>
      </c>
      <c r="B9" s="60">
        <v>99780.966909618248</v>
      </c>
      <c r="C9" s="49">
        <v>99455.430626965739</v>
      </c>
      <c r="D9" s="49">
        <v>99484.999152494493</v>
      </c>
      <c r="E9" s="49">
        <v>99378.49596022375</v>
      </c>
      <c r="F9" s="49">
        <v>99599.883232574342</v>
      </c>
      <c r="G9" s="49">
        <v>100203.5896566661</v>
      </c>
      <c r="H9" s="49">
        <v>100101.79482833305</v>
      </c>
      <c r="I9" s="49">
        <v>99798.764525302744</v>
      </c>
      <c r="J9" s="49">
        <v>99473.22824265025</v>
      </c>
      <c r="K9" s="49">
        <v>99624.743394165387</v>
      </c>
      <c r="L9" s="49">
        <v>101269.51213278124</v>
      </c>
      <c r="M9" s="49">
        <v>101194.93164800809</v>
      </c>
      <c r="N9" s="49">
        <v>101941.74812136279</v>
      </c>
      <c r="O9" s="49">
        <v>102317.00472719739</v>
      </c>
      <c r="P9" s="50">
        <v>102369.07923234833</v>
      </c>
    </row>
    <row r="10" spans="1:16" ht="15.6" x14ac:dyDescent="0.3">
      <c r="A10" s="48" t="s">
        <v>52</v>
      </c>
      <c r="B10" s="60">
        <v>100272.75417300369</v>
      </c>
      <c r="C10" s="49">
        <v>100161.26094864523</v>
      </c>
      <c r="D10" s="49">
        <v>100261.98464419396</v>
      </c>
      <c r="E10" s="49">
        <v>99729.402576957422</v>
      </c>
      <c r="F10" s="49">
        <v>99682.953662796761</v>
      </c>
      <c r="G10" s="49">
        <v>100667.98907611235</v>
      </c>
      <c r="H10" s="49">
        <v>100477.95069951033</v>
      </c>
      <c r="I10" s="49">
        <v>99825.057695695126</v>
      </c>
      <c r="J10" s="49">
        <v>99524.95180092768</v>
      </c>
      <c r="K10" s="49">
        <v>99859.41754902614</v>
      </c>
      <c r="L10" s="49">
        <v>100567.80672687844</v>
      </c>
      <c r="M10" s="49">
        <v>100437.45275864741</v>
      </c>
      <c r="N10" s="49">
        <v>101573.79134666594</v>
      </c>
      <c r="O10" s="49">
        <v>101929.15059528747</v>
      </c>
      <c r="P10" s="50">
        <v>102116.54187304743</v>
      </c>
    </row>
    <row r="11" spans="1:16" ht="15.6" x14ac:dyDescent="0.3">
      <c r="A11" s="48" t="s">
        <v>33</v>
      </c>
      <c r="B11" s="60">
        <v>100458.53186934604</v>
      </c>
      <c r="C11" s="49">
        <v>100352.11656653546</v>
      </c>
      <c r="D11" s="49">
        <v>99788.067122436303</v>
      </c>
      <c r="E11" s="49">
        <v>100778.67550583524</v>
      </c>
      <c r="F11" s="49">
        <v>101689.24798011188</v>
      </c>
      <c r="G11" s="49">
        <v>102542.36585871142</v>
      </c>
      <c r="H11" s="49">
        <v>102160.0718182446</v>
      </c>
      <c r="I11" s="49">
        <v>102604.51626268905</v>
      </c>
      <c r="J11" s="49">
        <v>102386.98984876735</v>
      </c>
      <c r="K11" s="49">
        <v>101942.54540432291</v>
      </c>
      <c r="L11" s="49">
        <v>102080.03590912229</v>
      </c>
      <c r="M11" s="49">
        <v>101097.92141426698</v>
      </c>
      <c r="N11" s="49">
        <v>101369.10434362268</v>
      </c>
      <c r="O11" s="49">
        <v>101648.781161522</v>
      </c>
      <c r="P11" s="50">
        <v>102080.03590912229</v>
      </c>
    </row>
    <row r="12" spans="1:16" ht="15.6" x14ac:dyDescent="0.3">
      <c r="A12" s="48" t="s">
        <v>38</v>
      </c>
      <c r="B12" s="60">
        <v>100213.82398069293</v>
      </c>
      <c r="C12" s="49">
        <v>99998.326694168019</v>
      </c>
      <c r="D12" s="49">
        <v>99969.999949059697</v>
      </c>
      <c r="E12" s="49">
        <v>99296.378074670341</v>
      </c>
      <c r="F12" s="49">
        <v>99482.162251297923</v>
      </c>
      <c r="G12" s="49">
        <v>100668.16041494861</v>
      </c>
      <c r="H12" s="49">
        <v>100311.16807550043</v>
      </c>
      <c r="I12" s="49">
        <v>99434.162830010813</v>
      </c>
      <c r="J12" s="49">
        <v>99026.490036554969</v>
      </c>
      <c r="K12" s="49">
        <v>99116.585052471957</v>
      </c>
      <c r="L12" s="49">
        <v>100078.48124212296</v>
      </c>
      <c r="M12" s="49">
        <v>99994.378836997028</v>
      </c>
      <c r="N12" s="49">
        <v>101424.440048231</v>
      </c>
      <c r="O12" s="49">
        <v>101671.18412853486</v>
      </c>
      <c r="P12" s="50">
        <v>102068.81648827215</v>
      </c>
    </row>
    <row r="13" spans="1:16" ht="15.6" x14ac:dyDescent="0.3">
      <c r="A13" s="48" t="s">
        <v>63</v>
      </c>
      <c r="B13" s="60">
        <v>100870.56648342068</v>
      </c>
      <c r="C13" s="49">
        <v>100219.48148294365</v>
      </c>
      <c r="D13" s="49">
        <v>99832.330744202423</v>
      </c>
      <c r="E13" s="49">
        <v>100030.25368219159</v>
      </c>
      <c r="F13" s="49">
        <v>100261.79090876192</v>
      </c>
      <c r="G13" s="49">
        <v>101553.93419593832</v>
      </c>
      <c r="H13" s="49">
        <v>101231.69514052696</v>
      </c>
      <c r="I13" s="49">
        <v>100793.31119248067</v>
      </c>
      <c r="J13" s="49">
        <v>100379.15305481259</v>
      </c>
      <c r="K13" s="49">
        <v>100296.6224507588</v>
      </c>
      <c r="L13" s="49">
        <v>101243.11264857894</v>
      </c>
      <c r="M13" s="49">
        <v>101590.79476778425</v>
      </c>
      <c r="N13" s="49">
        <v>102452.72533170154</v>
      </c>
      <c r="O13" s="49">
        <v>102072.18148261466</v>
      </c>
      <c r="P13" s="50">
        <v>102027.90224468108</v>
      </c>
    </row>
    <row r="14" spans="1:16" ht="15.6" x14ac:dyDescent="0.3">
      <c r="A14" s="48" t="s">
        <v>44</v>
      </c>
      <c r="B14" s="60">
        <v>100983.26309452138</v>
      </c>
      <c r="C14" s="49">
        <v>100940.08629339754</v>
      </c>
      <c r="D14" s="49">
        <v>100524.23239012643</v>
      </c>
      <c r="E14" s="49">
        <v>100577.26269315674</v>
      </c>
      <c r="F14" s="49">
        <v>100672.71723861128</v>
      </c>
      <c r="G14" s="49">
        <v>100986.35360224765</v>
      </c>
      <c r="H14" s="49">
        <v>101008.29821392735</v>
      </c>
      <c r="I14" s="49">
        <v>101259.03070439494</v>
      </c>
      <c r="J14" s="49">
        <v>101221.15191651616</v>
      </c>
      <c r="K14" s="49">
        <v>101125.69737106161</v>
      </c>
      <c r="L14" s="49">
        <v>101507.76210544421</v>
      </c>
      <c r="M14" s="49">
        <v>101241.09543877756</v>
      </c>
      <c r="N14" s="49">
        <v>101587.8486855308</v>
      </c>
      <c r="O14" s="49">
        <v>101625.72747340958</v>
      </c>
      <c r="P14" s="50">
        <v>101868.9042745334</v>
      </c>
    </row>
    <row r="15" spans="1:16" ht="15.6" x14ac:dyDescent="0.3">
      <c r="A15" s="48" t="s">
        <v>89</v>
      </c>
      <c r="B15" s="60">
        <v>100000</v>
      </c>
      <c r="C15" s="49">
        <v>99578.0530418134</v>
      </c>
      <c r="D15" s="49">
        <v>99603.563920105022</v>
      </c>
      <c r="E15" s="49">
        <v>98936.154941885747</v>
      </c>
      <c r="F15" s="49">
        <v>99056.55894863345</v>
      </c>
      <c r="G15" s="49">
        <v>100301.85558292935</v>
      </c>
      <c r="H15" s="49">
        <v>99937.346394965803</v>
      </c>
      <c r="I15" s="49">
        <v>99163.919820210387</v>
      </c>
      <c r="J15" s="49">
        <v>98581.816295088429</v>
      </c>
      <c r="K15" s="49">
        <v>98831.737196939546</v>
      </c>
      <c r="L15" s="49">
        <v>99795.634868187641</v>
      </c>
      <c r="M15" s="49">
        <v>99728.669939142594</v>
      </c>
      <c r="N15" s="49">
        <v>101175.36609997717</v>
      </c>
      <c r="O15" s="49">
        <v>101497.24177001265</v>
      </c>
      <c r="P15" s="50">
        <v>101861.48302227019</v>
      </c>
    </row>
    <row r="16" spans="1:16" ht="15.6" x14ac:dyDescent="0.3">
      <c r="A16" s="48" t="s">
        <v>41</v>
      </c>
      <c r="B16" s="60">
        <v>100656.94978499759</v>
      </c>
      <c r="C16" s="49">
        <v>100467.33166849603</v>
      </c>
      <c r="D16" s="49">
        <v>100335.30256933642</v>
      </c>
      <c r="E16" s="49">
        <v>99643.709216452742</v>
      </c>
      <c r="F16" s="49">
        <v>99549.210278238577</v>
      </c>
      <c r="G16" s="49">
        <v>100171.83811388088</v>
      </c>
      <c r="H16" s="49">
        <v>100108.973763298</v>
      </c>
      <c r="I16" s="49">
        <v>99788.971852463015</v>
      </c>
      <c r="J16" s="49">
        <v>99449.554317828573</v>
      </c>
      <c r="K16" s="49">
        <v>99705.613238514852</v>
      </c>
      <c r="L16" s="49">
        <v>100259.38954689709</v>
      </c>
      <c r="M16" s="49">
        <v>100141.54817432824</v>
      </c>
      <c r="N16" s="49">
        <v>101137.35881530016</v>
      </c>
      <c r="O16" s="49">
        <v>101442.83291109685</v>
      </c>
      <c r="P16" s="50">
        <v>101800.24689506055</v>
      </c>
    </row>
    <row r="17" spans="1:16" ht="15.6" x14ac:dyDescent="0.3">
      <c r="A17" s="48" t="s">
        <v>43</v>
      </c>
      <c r="B17" s="60">
        <v>100022.05115242097</v>
      </c>
      <c r="C17" s="49">
        <v>100040.79048620205</v>
      </c>
      <c r="D17" s="49">
        <v>99915.692209016197</v>
      </c>
      <c r="E17" s="49">
        <v>99363.863950921615</v>
      </c>
      <c r="F17" s="49">
        <v>99459.195309415329</v>
      </c>
      <c r="G17" s="49">
        <v>100358.26440356491</v>
      </c>
      <c r="H17" s="49">
        <v>100201.58609111686</v>
      </c>
      <c r="I17" s="49">
        <v>99510.521475433168</v>
      </c>
      <c r="J17" s="49">
        <v>99234.152549390667</v>
      </c>
      <c r="K17" s="49">
        <v>99471.425033655934</v>
      </c>
      <c r="L17" s="49">
        <v>100141.64259963973</v>
      </c>
      <c r="M17" s="49">
        <v>99931.737709195397</v>
      </c>
      <c r="N17" s="49">
        <v>101074.49169416662</v>
      </c>
      <c r="O17" s="49">
        <v>101449.0971336462</v>
      </c>
      <c r="P17" s="50">
        <v>101735.28552447753</v>
      </c>
    </row>
    <row r="18" spans="1:16" ht="15.6" x14ac:dyDescent="0.3">
      <c r="A18" s="48" t="s">
        <v>83</v>
      </c>
      <c r="B18" s="60">
        <v>100442.7577482606</v>
      </c>
      <c r="C18" s="49">
        <v>100000</v>
      </c>
      <c r="D18" s="49">
        <v>99304.237824161915</v>
      </c>
      <c r="E18" s="49">
        <v>100189.75332068311</v>
      </c>
      <c r="F18" s="49">
        <v>101138.51992409867</v>
      </c>
      <c r="G18" s="49">
        <v>101518.0265654649</v>
      </c>
      <c r="H18" s="49">
        <v>101644.52877925364</v>
      </c>
      <c r="I18" s="49">
        <v>101644.52877925364</v>
      </c>
      <c r="J18" s="49">
        <v>101201.77103099304</v>
      </c>
      <c r="K18" s="49">
        <v>101201.77103099304</v>
      </c>
      <c r="L18" s="49">
        <v>101707.77988614801</v>
      </c>
      <c r="M18" s="49">
        <v>101518.0265654649</v>
      </c>
      <c r="N18" s="49">
        <v>101391.52435167615</v>
      </c>
      <c r="O18" s="49">
        <v>101960.78431372548</v>
      </c>
      <c r="P18" s="50">
        <v>101707.77988614801</v>
      </c>
    </row>
    <row r="19" spans="1:16" ht="15.6" x14ac:dyDescent="0.3">
      <c r="A19" s="48" t="s">
        <v>76</v>
      </c>
      <c r="B19" s="60">
        <v>100173.23353862682</v>
      </c>
      <c r="C19" s="49">
        <v>100099.53769199022</v>
      </c>
      <c r="D19" s="49">
        <v>99701.356613933269</v>
      </c>
      <c r="E19" s="49">
        <v>100341.50139353253</v>
      </c>
      <c r="F19" s="49">
        <v>100351.79582830418</v>
      </c>
      <c r="G19" s="49">
        <v>101719.28003938869</v>
      </c>
      <c r="H19" s="49">
        <v>101317.80366056573</v>
      </c>
      <c r="I19" s="49">
        <v>100645.22643408082</v>
      </c>
      <c r="J19" s="49">
        <v>100508.0132048188</v>
      </c>
      <c r="K19" s="49">
        <v>100610.96216833548</v>
      </c>
      <c r="L19" s="49">
        <v>101784.56862068159</v>
      </c>
      <c r="M19" s="49">
        <v>102117.44596239756</v>
      </c>
      <c r="N19" s="49">
        <v>102817.40429138264</v>
      </c>
      <c r="O19" s="49">
        <v>102050.340717293</v>
      </c>
      <c r="P19" s="50">
        <v>101664.21011762717</v>
      </c>
    </row>
    <row r="20" spans="1:16" ht="15.6" x14ac:dyDescent="0.3">
      <c r="A20" s="48" t="s">
        <v>92</v>
      </c>
      <c r="B20" s="60">
        <v>100022.22222222222</v>
      </c>
      <c r="C20" s="49">
        <v>99512.748951337271</v>
      </c>
      <c r="D20" s="49">
        <v>99442.186114967219</v>
      </c>
      <c r="E20" s="49">
        <v>99517.684116186501</v>
      </c>
      <c r="F20" s="49">
        <v>99717.751249056746</v>
      </c>
      <c r="G20" s="49">
        <v>100756.66570701441</v>
      </c>
      <c r="H20" s="49">
        <v>100434.98274872571</v>
      </c>
      <c r="I20" s="49">
        <v>99975.671522463221</v>
      </c>
      <c r="J20" s="49">
        <v>99608.86353343488</v>
      </c>
      <c r="K20" s="49">
        <v>99602.10162633119</v>
      </c>
      <c r="L20" s="49">
        <v>100749.07362760157</v>
      </c>
      <c r="M20" s="49">
        <v>100960.82444406275</v>
      </c>
      <c r="N20" s="49">
        <v>101759.57570466399</v>
      </c>
      <c r="O20" s="49">
        <v>101611.79528557378</v>
      </c>
      <c r="P20" s="50">
        <v>101590.71402681091</v>
      </c>
    </row>
    <row r="21" spans="1:16" ht="15.6" x14ac:dyDescent="0.3">
      <c r="A21" s="48" t="s">
        <v>42</v>
      </c>
      <c r="B21" s="60">
        <v>101177.11078015809</v>
      </c>
      <c r="C21" s="49">
        <v>101477.83251231528</v>
      </c>
      <c r="D21" s="49">
        <v>100085.92049490206</v>
      </c>
      <c r="E21" s="49">
        <v>102228.20483445984</v>
      </c>
      <c r="F21" s="49">
        <v>102617.71107801581</v>
      </c>
      <c r="G21" s="49">
        <v>103528.46832397755</v>
      </c>
      <c r="H21" s="49">
        <v>103313.66708672242</v>
      </c>
      <c r="I21" s="49">
        <v>103067.3616680032</v>
      </c>
      <c r="J21" s="49">
        <v>103259.25077328445</v>
      </c>
      <c r="K21" s="49">
        <v>103038.72150303586</v>
      </c>
      <c r="L21" s="49">
        <v>104038.26326039637</v>
      </c>
      <c r="M21" s="49">
        <v>104539.466147325</v>
      </c>
      <c r="N21" s="49">
        <v>104046.85530988658</v>
      </c>
      <c r="O21" s="49">
        <v>102485.96631916601</v>
      </c>
      <c r="P21" s="50">
        <v>101503.60866078589</v>
      </c>
    </row>
    <row r="22" spans="1:16" ht="15.6" x14ac:dyDescent="0.3">
      <c r="A22" s="48" t="s">
        <v>62</v>
      </c>
      <c r="B22" s="60">
        <v>100567.97848610455</v>
      </c>
      <c r="C22" s="49">
        <v>100875.87799435007</v>
      </c>
      <c r="D22" s="49">
        <v>100039.00364669181</v>
      </c>
      <c r="E22" s="49">
        <v>100537.87084780718</v>
      </c>
      <c r="F22" s="49">
        <v>100804.40998937926</v>
      </c>
      <c r="G22" s="49">
        <v>101652.15547274819</v>
      </c>
      <c r="H22" s="49">
        <v>101442.59692564108</v>
      </c>
      <c r="I22" s="49">
        <v>100854.0471676688</v>
      </c>
      <c r="J22" s="49">
        <v>100846.88730239571</v>
      </c>
      <c r="K22" s="49">
        <v>100751.75595189793</v>
      </c>
      <c r="L22" s="49">
        <v>101541.64287865373</v>
      </c>
      <c r="M22" s="49">
        <v>101617.28954182344</v>
      </c>
      <c r="N22" s="49">
        <v>102129.55756890502</v>
      </c>
      <c r="O22" s="49">
        <v>101541.63758833951</v>
      </c>
      <c r="P22" s="50">
        <v>101416.15041480295</v>
      </c>
    </row>
    <row r="23" spans="1:16" ht="15.6" x14ac:dyDescent="0.3">
      <c r="A23" s="48" t="s">
        <v>77</v>
      </c>
      <c r="B23" s="60">
        <v>99758.648933175384</v>
      </c>
      <c r="C23" s="49">
        <v>100208.53363554833</v>
      </c>
      <c r="D23" s="49">
        <v>100080.23675637011</v>
      </c>
      <c r="E23" s="49">
        <v>99793.051911670016</v>
      </c>
      <c r="F23" s="49">
        <v>99501.200893889531</v>
      </c>
      <c r="G23" s="49">
        <v>100285.68483345197</v>
      </c>
      <c r="H23" s="49">
        <v>100124.89130434782</v>
      </c>
      <c r="I23" s="49">
        <v>99679.19591224099</v>
      </c>
      <c r="J23" s="49">
        <v>99745.764521100631</v>
      </c>
      <c r="K23" s="49">
        <v>100025.53588902847</v>
      </c>
      <c r="L23" s="49">
        <v>100659.11476955972</v>
      </c>
      <c r="M23" s="49">
        <v>100368.95540956214</v>
      </c>
      <c r="N23" s="49">
        <v>101290.44374343351</v>
      </c>
      <c r="O23" s="49">
        <v>101235.19642075864</v>
      </c>
      <c r="P23" s="50">
        <v>101404.89106677703</v>
      </c>
    </row>
    <row r="24" spans="1:16" ht="15.6" x14ac:dyDescent="0.3">
      <c r="A24" s="48" t="s">
        <v>58</v>
      </c>
      <c r="B24" s="60">
        <v>100519.28830681641</v>
      </c>
      <c r="C24" s="49">
        <v>100122.82445706945</v>
      </c>
      <c r="D24" s="49">
        <v>100008.74527925848</v>
      </c>
      <c r="E24" s="49">
        <v>99715.147610212938</v>
      </c>
      <c r="F24" s="49">
        <v>99813.700206195077</v>
      </c>
      <c r="G24" s="49">
        <v>100360.46243220262</v>
      </c>
      <c r="H24" s="49">
        <v>100274.77302678938</v>
      </c>
      <c r="I24" s="49">
        <v>100092.1313833106</v>
      </c>
      <c r="J24" s="49">
        <v>99557.872257973082</v>
      </c>
      <c r="K24" s="49">
        <v>99905.098591523492</v>
      </c>
      <c r="L24" s="49">
        <v>100267.7462152674</v>
      </c>
      <c r="M24" s="49">
        <v>100131.34633487269</v>
      </c>
      <c r="N24" s="49">
        <v>100786.27379605531</v>
      </c>
      <c r="O24" s="49">
        <v>101208.05410149848</v>
      </c>
      <c r="P24" s="50">
        <v>101386.537287436</v>
      </c>
    </row>
    <row r="25" spans="1:16" ht="15.6" x14ac:dyDescent="0.3">
      <c r="A25" s="48" t="s">
        <v>74</v>
      </c>
      <c r="B25" s="60">
        <v>100281.16625198888</v>
      </c>
      <c r="C25" s="49">
        <v>100056.170033823</v>
      </c>
      <c r="D25" s="49">
        <v>99253.69425045744</v>
      </c>
      <c r="E25" s="49">
        <v>100624.14715901818</v>
      </c>
      <c r="F25" s="49">
        <v>101048.68735129012</v>
      </c>
      <c r="G25" s="49">
        <v>102318.81446287141</v>
      </c>
      <c r="H25" s="49">
        <v>101912.12200622828</v>
      </c>
      <c r="I25" s="49">
        <v>101417.93796328576</v>
      </c>
      <c r="J25" s="49">
        <v>101252.19296708224</v>
      </c>
      <c r="K25" s="49">
        <v>101075.01031373955</v>
      </c>
      <c r="L25" s="49">
        <v>102340.87876985672</v>
      </c>
      <c r="M25" s="49">
        <v>102808.04074604582</v>
      </c>
      <c r="N25" s="49">
        <v>103013.82502399257</v>
      </c>
      <c r="O25" s="49">
        <v>101968.58097373934</v>
      </c>
      <c r="P25" s="50">
        <v>101358.71141140227</v>
      </c>
    </row>
    <row r="26" spans="1:16" ht="15.6" x14ac:dyDescent="0.3">
      <c r="A26" s="48" t="s">
        <v>54</v>
      </c>
      <c r="B26" s="60">
        <v>100809.09971971741</v>
      </c>
      <c r="C26" s="49">
        <v>100691.34918426584</v>
      </c>
      <c r="D26" s="49">
        <v>100039.43238904503</v>
      </c>
      <c r="E26" s="49">
        <v>99939.338585970414</v>
      </c>
      <c r="F26" s="49">
        <v>100118.86980513667</v>
      </c>
      <c r="G26" s="49">
        <v>100604.82422319549</v>
      </c>
      <c r="H26" s="49">
        <v>100654.73593173544</v>
      </c>
      <c r="I26" s="49">
        <v>100734.04368812729</v>
      </c>
      <c r="J26" s="49">
        <v>100470.51963553632</v>
      </c>
      <c r="K26" s="49">
        <v>100540.65314331242</v>
      </c>
      <c r="L26" s="49">
        <v>100592.02918609919</v>
      </c>
      <c r="M26" s="49">
        <v>100299.97822650796</v>
      </c>
      <c r="N26" s="49">
        <v>100844.32484548521</v>
      </c>
      <c r="O26" s="49">
        <v>101051.25706598195</v>
      </c>
      <c r="P26" s="50">
        <v>101356.38242441336</v>
      </c>
    </row>
    <row r="27" spans="1:16" ht="15.6" x14ac:dyDescent="0.3">
      <c r="A27" s="48" t="s">
        <v>39</v>
      </c>
      <c r="B27" s="60">
        <v>99895.506792058528</v>
      </c>
      <c r="C27" s="49">
        <v>100206.37408568442</v>
      </c>
      <c r="D27" s="49">
        <v>99929.467084639502</v>
      </c>
      <c r="E27" s="49">
        <v>98793.103448275855</v>
      </c>
      <c r="F27" s="49">
        <v>98931.55694879833</v>
      </c>
      <c r="G27" s="49">
        <v>99723.092998955079</v>
      </c>
      <c r="H27" s="49">
        <v>99516.718913270641</v>
      </c>
      <c r="I27" s="49">
        <v>98586.729362591432</v>
      </c>
      <c r="J27" s="49">
        <v>98380.355276907008</v>
      </c>
      <c r="K27" s="49">
        <v>98414.315569487982</v>
      </c>
      <c r="L27" s="49">
        <v>98999.477533960293</v>
      </c>
      <c r="M27" s="49">
        <v>98654.649947753409</v>
      </c>
      <c r="N27" s="49">
        <v>100169.80146290493</v>
      </c>
      <c r="O27" s="49">
        <v>100548.5893416928</v>
      </c>
      <c r="P27" s="50">
        <v>101272.20480668757</v>
      </c>
    </row>
    <row r="28" spans="1:16" ht="15.6" x14ac:dyDescent="0.3">
      <c r="A28" s="48" t="s">
        <v>71</v>
      </c>
      <c r="B28" s="60">
        <v>99551.92192650112</v>
      </c>
      <c r="C28" s="49">
        <v>100280.8112324493</v>
      </c>
      <c r="D28" s="49">
        <v>100227.08878279943</v>
      </c>
      <c r="E28" s="49">
        <v>99886.455608600285</v>
      </c>
      <c r="F28" s="49">
        <v>99070.883136077318</v>
      </c>
      <c r="G28" s="49">
        <v>100066.74251932482</v>
      </c>
      <c r="H28" s="49">
        <v>100000</v>
      </c>
      <c r="I28" s="49">
        <v>99304.892496451735</v>
      </c>
      <c r="J28" s="49">
        <v>99518.961209576199</v>
      </c>
      <c r="K28" s="49">
        <v>100240.92993794939</v>
      </c>
      <c r="L28" s="49">
        <v>100748.82995319812</v>
      </c>
      <c r="M28" s="49">
        <v>100655.22620904836</v>
      </c>
      <c r="N28" s="49">
        <v>101671.02623954581</v>
      </c>
      <c r="O28" s="49">
        <v>101410.15565434647</v>
      </c>
      <c r="P28" s="50">
        <v>101242.88881329689</v>
      </c>
    </row>
    <row r="29" spans="1:16" ht="15.6" x14ac:dyDescent="0.3">
      <c r="A29" s="48" t="s">
        <v>59</v>
      </c>
      <c r="B29" s="60">
        <v>100986.54093097913</v>
      </c>
      <c r="C29" s="49">
        <v>101049.56928838951</v>
      </c>
      <c r="D29" s="49">
        <v>100045.82397003744</v>
      </c>
      <c r="E29" s="49">
        <v>101668.08186195826</v>
      </c>
      <c r="F29" s="49">
        <v>102069.9010165864</v>
      </c>
      <c r="G29" s="49">
        <v>102784.72177635098</v>
      </c>
      <c r="H29" s="49">
        <v>102571.77367576244</v>
      </c>
      <c r="I29" s="49">
        <v>102390.28624933118</v>
      </c>
      <c r="J29" s="49">
        <v>102455.13376136971</v>
      </c>
      <c r="K29" s="49">
        <v>102205.16051364366</v>
      </c>
      <c r="L29" s="49">
        <v>103023.6730872124</v>
      </c>
      <c r="M29" s="49">
        <v>103442.18566078115</v>
      </c>
      <c r="N29" s="49">
        <v>103079.21080791867</v>
      </c>
      <c r="O29" s="49">
        <v>101923.61958266453</v>
      </c>
      <c r="P29" s="50">
        <v>101216.18245050829</v>
      </c>
    </row>
    <row r="30" spans="1:16" ht="15.6" x14ac:dyDescent="0.3">
      <c r="A30" s="48" t="s">
        <v>88</v>
      </c>
      <c r="B30" s="60">
        <v>100000</v>
      </c>
      <c r="C30" s="49">
        <v>99422.980779701582</v>
      </c>
      <c r="D30" s="49">
        <v>98976.499009074512</v>
      </c>
      <c r="E30" s="49">
        <v>98948.546342593007</v>
      </c>
      <c r="F30" s="49">
        <v>99356.217921168514</v>
      </c>
      <c r="G30" s="49">
        <v>100059.1678497243</v>
      </c>
      <c r="H30" s="49">
        <v>99991.488608569634</v>
      </c>
      <c r="I30" s="49">
        <v>99903.031524783204</v>
      </c>
      <c r="J30" s="49">
        <v>99112.837587072296</v>
      </c>
      <c r="K30" s="49">
        <v>99519.421660060732</v>
      </c>
      <c r="L30" s="49">
        <v>99982.548915769701</v>
      </c>
      <c r="M30" s="49">
        <v>99680.025459983823</v>
      </c>
      <c r="N30" s="49">
        <v>100362.03801319888</v>
      </c>
      <c r="O30" s="49">
        <v>101005.68739448735</v>
      </c>
      <c r="P30" s="50">
        <v>101199.39554920429</v>
      </c>
    </row>
    <row r="31" spans="1:16" ht="15.6" x14ac:dyDescent="0.3">
      <c r="A31" s="48" t="s">
        <v>57</v>
      </c>
      <c r="B31" s="60">
        <v>100711.92017800731</v>
      </c>
      <c r="C31" s="49">
        <v>100601.04423645987</v>
      </c>
      <c r="D31" s="49">
        <v>99274.972824401411</v>
      </c>
      <c r="E31" s="49">
        <v>100550.97640308578</v>
      </c>
      <c r="F31" s="49">
        <v>101464.97602622236</v>
      </c>
      <c r="G31" s="49">
        <v>101981.16617970349</v>
      </c>
      <c r="H31" s="49">
        <v>101866.81896521666</v>
      </c>
      <c r="I31" s="49">
        <v>101818.26651335252</v>
      </c>
      <c r="J31" s="49">
        <v>101619.66768393427</v>
      </c>
      <c r="K31" s="49">
        <v>101171.1785854388</v>
      </c>
      <c r="L31" s="49">
        <v>101900.41066138886</v>
      </c>
      <c r="M31" s="49">
        <v>101951.54228526044</v>
      </c>
      <c r="N31" s="49">
        <v>101787.0023617112</v>
      </c>
      <c r="O31" s="49">
        <v>101242.14239798638</v>
      </c>
      <c r="P31" s="50">
        <v>101027.03202049811</v>
      </c>
    </row>
    <row r="32" spans="1:16" ht="15.6" x14ac:dyDescent="0.3">
      <c r="A32" s="48" t="s">
        <v>69</v>
      </c>
      <c r="B32" s="60">
        <v>100210.60109289616</v>
      </c>
      <c r="C32" s="49">
        <v>100177.81420765027</v>
      </c>
      <c r="D32" s="49">
        <v>99817.158469945352</v>
      </c>
      <c r="E32" s="49">
        <v>99817.158469945352</v>
      </c>
      <c r="F32" s="49">
        <v>99817.158469945352</v>
      </c>
      <c r="G32" s="49">
        <v>99817.158469945352</v>
      </c>
      <c r="H32" s="49">
        <v>99981.092896174872</v>
      </c>
      <c r="I32" s="49">
        <v>100145.02732240438</v>
      </c>
      <c r="J32" s="49">
        <v>100145.02732240438</v>
      </c>
      <c r="K32" s="49">
        <v>100145.02732240438</v>
      </c>
      <c r="L32" s="49">
        <v>100805.44886807181</v>
      </c>
      <c r="M32" s="49">
        <v>100805.44886807181</v>
      </c>
      <c r="N32" s="49">
        <v>100948.30601092897</v>
      </c>
      <c r="O32" s="49">
        <v>100948.30601092897</v>
      </c>
      <c r="P32" s="50">
        <v>100981.09289617486</v>
      </c>
    </row>
    <row r="33" spans="1:16" ht="15.6" x14ac:dyDescent="0.3">
      <c r="A33" s="48" t="s">
        <v>51</v>
      </c>
      <c r="B33" s="60">
        <v>100196.04056831506</v>
      </c>
      <c r="C33" s="49">
        <v>100650.73362983244</v>
      </c>
      <c r="D33" s="49">
        <v>99935.525443941951</v>
      </c>
      <c r="E33" s="49">
        <v>100549.96757420873</v>
      </c>
      <c r="F33" s="49">
        <v>100546.80713439618</v>
      </c>
      <c r="G33" s="49">
        <v>100878.64602263847</v>
      </c>
      <c r="H33" s="49">
        <v>101060.64765282442</v>
      </c>
      <c r="I33" s="49">
        <v>100950.06162073648</v>
      </c>
      <c r="J33" s="49">
        <v>101017.69475112688</v>
      </c>
      <c r="K33" s="49">
        <v>101393.14225720403</v>
      </c>
      <c r="L33" s="49">
        <v>101593.85198509764</v>
      </c>
      <c r="M33" s="49">
        <v>101430.6796031339</v>
      </c>
      <c r="N33" s="49">
        <v>101423.71683454422</v>
      </c>
      <c r="O33" s="49">
        <v>101339.51394384324</v>
      </c>
      <c r="P33" s="50">
        <v>100976.73257985449</v>
      </c>
    </row>
    <row r="34" spans="1:16" ht="15.6" x14ac:dyDescent="0.3">
      <c r="A34" s="48" t="s">
        <v>79</v>
      </c>
      <c r="B34" s="60">
        <v>99985.992640515688</v>
      </c>
      <c r="C34" s="49">
        <v>100148.18583760737</v>
      </c>
      <c r="D34" s="49">
        <v>99239.90104026004</v>
      </c>
      <c r="E34" s="49">
        <v>100188.13678513536</v>
      </c>
      <c r="F34" s="49">
        <v>100924.00364412859</v>
      </c>
      <c r="G34" s="49">
        <v>101788.31300316486</v>
      </c>
      <c r="H34" s="49">
        <v>101406.96234282685</v>
      </c>
      <c r="I34" s="49">
        <v>101365.85515929261</v>
      </c>
      <c r="J34" s="49">
        <v>101301.80568047454</v>
      </c>
      <c r="K34" s="49">
        <v>100814.49291289126</v>
      </c>
      <c r="L34" s="49">
        <v>101297.81959129461</v>
      </c>
      <c r="M34" s="49">
        <v>100835.56070739181</v>
      </c>
      <c r="N34" s="49">
        <v>101155.00181071008</v>
      </c>
      <c r="O34" s="49">
        <v>100760.89971987809</v>
      </c>
      <c r="P34" s="50">
        <v>100964.81488081682</v>
      </c>
    </row>
    <row r="35" spans="1:16" ht="15.6" x14ac:dyDescent="0.3">
      <c r="A35" s="48" t="s">
        <v>93</v>
      </c>
      <c r="B35" s="60">
        <v>100000</v>
      </c>
      <c r="C35" s="49">
        <v>100127.0093671986</v>
      </c>
      <c r="D35" s="49">
        <v>99481.986029452892</v>
      </c>
      <c r="E35" s="49">
        <v>99906.237596136329</v>
      </c>
      <c r="F35" s="49">
        <v>100087.856462458</v>
      </c>
      <c r="G35" s="49">
        <v>100601.97352110053</v>
      </c>
      <c r="H35" s="49">
        <v>100703.74275966764</v>
      </c>
      <c r="I35" s="49">
        <v>100697.9947636084</v>
      </c>
      <c r="J35" s="49">
        <v>100638.19871834734</v>
      </c>
      <c r="K35" s="49">
        <v>100799.65847089306</v>
      </c>
      <c r="L35" s="49">
        <v>100967.84231601123</v>
      </c>
      <c r="M35" s="49">
        <v>100718.3899963177</v>
      </c>
      <c r="N35" s="49">
        <v>100949.1832697322</v>
      </c>
      <c r="O35" s="49">
        <v>101041.9795816058</v>
      </c>
      <c r="P35" s="50">
        <v>100950.77076053905</v>
      </c>
    </row>
    <row r="36" spans="1:16" ht="15.6" x14ac:dyDescent="0.3">
      <c r="A36" s="48" t="s">
        <v>53</v>
      </c>
      <c r="B36" s="60">
        <v>100479.81379428573</v>
      </c>
      <c r="C36" s="49">
        <v>100914.68231560745</v>
      </c>
      <c r="D36" s="49">
        <v>99935.914500495172</v>
      </c>
      <c r="E36" s="49">
        <v>100470.75620898763</v>
      </c>
      <c r="F36" s="49">
        <v>100722.47214866283</v>
      </c>
      <c r="G36" s="49">
        <v>100953.49966781244</v>
      </c>
      <c r="H36" s="49">
        <v>101061.91662914466</v>
      </c>
      <c r="I36" s="49">
        <v>101241.85831161108</v>
      </c>
      <c r="J36" s="49">
        <v>101261.18747559041</v>
      </c>
      <c r="K36" s="49">
        <v>101308.84562837312</v>
      </c>
      <c r="L36" s="49">
        <v>101187.7204931383</v>
      </c>
      <c r="M36" s="49">
        <v>100718.96959982866</v>
      </c>
      <c r="N36" s="49">
        <v>100761.9190737028</v>
      </c>
      <c r="O36" s="49">
        <v>100719.47290180282</v>
      </c>
      <c r="P36" s="50">
        <v>100792.05295328006</v>
      </c>
    </row>
    <row r="37" spans="1:16" ht="15.6" x14ac:dyDescent="0.3">
      <c r="A37" s="48" t="s">
        <v>72</v>
      </c>
      <c r="B37" s="60">
        <v>100111.0299357889</v>
      </c>
      <c r="C37" s="49">
        <v>100157.59251002004</v>
      </c>
      <c r="D37" s="49">
        <v>99416.777041965324</v>
      </c>
      <c r="E37" s="49">
        <v>100014.6568275991</v>
      </c>
      <c r="F37" s="49">
        <v>100398.71418998473</v>
      </c>
      <c r="G37" s="49">
        <v>100851.42148599775</v>
      </c>
      <c r="H37" s="49">
        <v>100807.1994943411</v>
      </c>
      <c r="I37" s="49">
        <v>101146.85342429775</v>
      </c>
      <c r="J37" s="49">
        <v>100959.77479062654</v>
      </c>
      <c r="K37" s="49">
        <v>100952.56598760423</v>
      </c>
      <c r="L37" s="49">
        <v>100898.76658392303</v>
      </c>
      <c r="M37" s="49">
        <v>100335.83036943285</v>
      </c>
      <c r="N37" s="49">
        <v>100477.21833065817</v>
      </c>
      <c r="O37" s="49">
        <v>100600.47183393138</v>
      </c>
      <c r="P37" s="50">
        <v>100774.08875597564</v>
      </c>
    </row>
    <row r="38" spans="1:16" ht="15.6" x14ac:dyDescent="0.3">
      <c r="A38" s="48" t="s">
        <v>78</v>
      </c>
      <c r="B38" s="60">
        <v>99834.902308922916</v>
      </c>
      <c r="C38" s="49">
        <v>100176.72873588708</v>
      </c>
      <c r="D38" s="49">
        <v>99343.525335784114</v>
      </c>
      <c r="E38" s="49">
        <v>100096.52715879108</v>
      </c>
      <c r="F38" s="49">
        <v>100390.25858185458</v>
      </c>
      <c r="G38" s="49">
        <v>101105.91985319748</v>
      </c>
      <c r="H38" s="49">
        <v>100817.61274113189</v>
      </c>
      <c r="I38" s="49">
        <v>101360.30857918727</v>
      </c>
      <c r="J38" s="49">
        <v>101207.53018597515</v>
      </c>
      <c r="K38" s="49">
        <v>101193.11257993054</v>
      </c>
      <c r="L38" s="49">
        <v>100996.44377122016</v>
      </c>
      <c r="M38" s="49">
        <v>99965.448002581354</v>
      </c>
      <c r="N38" s="49">
        <v>100311.47503192638</v>
      </c>
      <c r="O38" s="49">
        <v>100273.35205744814</v>
      </c>
      <c r="P38" s="50">
        <v>100719.76571095378</v>
      </c>
    </row>
    <row r="39" spans="1:16" ht="15.6" x14ac:dyDescent="0.3">
      <c r="A39" s="48" t="s">
        <v>48</v>
      </c>
      <c r="B39" s="60">
        <v>100562.98980493634</v>
      </c>
      <c r="C39" s="49">
        <v>100422.16662347197</v>
      </c>
      <c r="D39" s="49">
        <v>99319.061672869066</v>
      </c>
      <c r="E39" s="49">
        <v>99289.736159672597</v>
      </c>
      <c r="F39" s="49">
        <v>99481.160975124105</v>
      </c>
      <c r="G39" s="49">
        <v>99441.520971079211</v>
      </c>
      <c r="H39" s="49">
        <v>99755.405307969224</v>
      </c>
      <c r="I39" s="49">
        <v>100117.62618040381</v>
      </c>
      <c r="J39" s="49">
        <v>99712.226241077282</v>
      </c>
      <c r="K39" s="49">
        <v>99936.515855800724</v>
      </c>
      <c r="L39" s="49">
        <v>100149.90997996397</v>
      </c>
      <c r="M39" s="49">
        <v>99934.316896740202</v>
      </c>
      <c r="N39" s="49">
        <v>100146.85704476421</v>
      </c>
      <c r="O39" s="49">
        <v>100381.46115033605</v>
      </c>
      <c r="P39" s="50">
        <v>100611.87883073863</v>
      </c>
    </row>
    <row r="40" spans="1:16" ht="15.6" x14ac:dyDescent="0.3">
      <c r="A40" s="48" t="s">
        <v>98</v>
      </c>
      <c r="B40" s="60">
        <v>100022.22222222222</v>
      </c>
      <c r="C40" s="49">
        <v>99730.578552026884</v>
      </c>
      <c r="D40" s="49">
        <v>99006.147124933384</v>
      </c>
      <c r="E40" s="49">
        <v>99796.976904977375</v>
      </c>
      <c r="F40" s="49">
        <v>100426.51182566411</v>
      </c>
      <c r="G40" s="49">
        <v>100872.82475533128</v>
      </c>
      <c r="H40" s="49">
        <v>100862.5693966197</v>
      </c>
      <c r="I40" s="49">
        <v>101025.27264137294</v>
      </c>
      <c r="J40" s="49">
        <v>100799.52682949722</v>
      </c>
      <c r="K40" s="49">
        <v>100597.24905569878</v>
      </c>
      <c r="L40" s="49">
        <v>100860.7545172066</v>
      </c>
      <c r="M40" s="49">
        <v>100726.59597515794</v>
      </c>
      <c r="N40" s="49">
        <v>100675.53767438953</v>
      </c>
      <c r="O40" s="49">
        <v>100688.06988673999</v>
      </c>
      <c r="P40" s="50">
        <v>100602.42774978306</v>
      </c>
    </row>
    <row r="41" spans="1:16" ht="15.6" x14ac:dyDescent="0.3">
      <c r="A41" s="48" t="s">
        <v>96</v>
      </c>
      <c r="B41" s="60">
        <v>100000</v>
      </c>
      <c r="C41" s="49">
        <v>100010.82495472979</v>
      </c>
      <c r="D41" s="49">
        <v>98802.060124884243</v>
      </c>
      <c r="E41" s="49">
        <v>100225.31060837395</v>
      </c>
      <c r="F41" s="49">
        <v>101277.89694851698</v>
      </c>
      <c r="G41" s="49">
        <v>102153.51913915582</v>
      </c>
      <c r="H41" s="49">
        <v>101683.09934818422</v>
      </c>
      <c r="I41" s="49">
        <v>101916.2510351518</v>
      </c>
      <c r="J41" s="49">
        <v>101838.15629252918</v>
      </c>
      <c r="K41" s="49">
        <v>101004.01557220175</v>
      </c>
      <c r="L41" s="49">
        <v>101424.17033917794</v>
      </c>
      <c r="M41" s="49">
        <v>100934.13104424984</v>
      </c>
      <c r="N41" s="49">
        <v>100997.30703450841</v>
      </c>
      <c r="O41" s="49">
        <v>100354.80291589227</v>
      </c>
      <c r="P41" s="50">
        <v>100594.84221082037</v>
      </c>
    </row>
    <row r="42" spans="1:16" ht="15.6" x14ac:dyDescent="0.3">
      <c r="A42" s="48" t="s">
        <v>35</v>
      </c>
      <c r="B42" s="60">
        <v>100844.06681607706</v>
      </c>
      <c r="C42" s="49">
        <v>101080.55226972887</v>
      </c>
      <c r="D42" s="49">
        <v>99810.360113539355</v>
      </c>
      <c r="E42" s="49">
        <v>100136.63290430757</v>
      </c>
      <c r="F42" s="49">
        <v>99959.739151088696</v>
      </c>
      <c r="G42" s="49">
        <v>100082.54414700854</v>
      </c>
      <c r="H42" s="49">
        <v>100360.23112361162</v>
      </c>
      <c r="I42" s="49">
        <v>100647.98331244252</v>
      </c>
      <c r="J42" s="49">
        <v>100121.06474894585</v>
      </c>
      <c r="K42" s="49">
        <v>100996.26787574636</v>
      </c>
      <c r="L42" s="49">
        <v>100814.81185343358</v>
      </c>
      <c r="M42" s="49">
        <v>100457.4027519419</v>
      </c>
      <c r="N42" s="49">
        <v>100563.69891846002</v>
      </c>
      <c r="O42" s="49">
        <v>100647.98331244252</v>
      </c>
      <c r="P42" s="50">
        <v>100561.81757038005</v>
      </c>
    </row>
    <row r="43" spans="1:16" ht="15.6" x14ac:dyDescent="0.3">
      <c r="A43" s="48" t="s">
        <v>61</v>
      </c>
      <c r="B43" s="60">
        <v>100054.94223548906</v>
      </c>
      <c r="C43" s="49">
        <v>100340.34825874156</v>
      </c>
      <c r="D43" s="49">
        <v>99020.061167817214</v>
      </c>
      <c r="E43" s="49">
        <v>100284.55696006105</v>
      </c>
      <c r="F43" s="49">
        <v>101413.66288153178</v>
      </c>
      <c r="G43" s="49">
        <v>102107.68519452453</v>
      </c>
      <c r="H43" s="49">
        <v>101673.33779348667</v>
      </c>
      <c r="I43" s="49">
        <v>101817.95009518677</v>
      </c>
      <c r="J43" s="49">
        <v>101815.7291292685</v>
      </c>
      <c r="K43" s="49">
        <v>100932.74661274042</v>
      </c>
      <c r="L43" s="49">
        <v>101261.53861888543</v>
      </c>
      <c r="M43" s="49">
        <v>100608.68132286691</v>
      </c>
      <c r="N43" s="49">
        <v>100705.12714258407</v>
      </c>
      <c r="O43" s="49">
        <v>100167.04767238539</v>
      </c>
      <c r="P43" s="50">
        <v>100557.89623477947</v>
      </c>
    </row>
    <row r="44" spans="1:16" ht="15.6" x14ac:dyDescent="0.3">
      <c r="A44" s="48" t="s">
        <v>37</v>
      </c>
      <c r="B44" s="60">
        <v>100019.68570796082</v>
      </c>
      <c r="C44" s="49">
        <v>99972.537315224487</v>
      </c>
      <c r="D44" s="49">
        <v>99437.068299433013</v>
      </c>
      <c r="E44" s="49">
        <v>98869.574206151519</v>
      </c>
      <c r="F44" s="49">
        <v>99053.359800099744</v>
      </c>
      <c r="G44" s="49">
        <v>99478.833790940218</v>
      </c>
      <c r="H44" s="49">
        <v>99433.654937739309</v>
      </c>
      <c r="I44" s="49">
        <v>99117.704555159347</v>
      </c>
      <c r="J44" s="49">
        <v>98623.682531789629</v>
      </c>
      <c r="K44" s="49">
        <v>98887.920574058822</v>
      </c>
      <c r="L44" s="49">
        <v>99141.138487846969</v>
      </c>
      <c r="M44" s="49">
        <v>98829.157382809979</v>
      </c>
      <c r="N44" s="49">
        <v>99684.665895228216</v>
      </c>
      <c r="O44" s="49">
        <v>100094.16400185839</v>
      </c>
      <c r="P44" s="50">
        <v>100557.07201668373</v>
      </c>
    </row>
    <row r="45" spans="1:16" ht="15.6" x14ac:dyDescent="0.3">
      <c r="A45" s="48" t="s">
        <v>36</v>
      </c>
      <c r="B45" s="60">
        <v>100408.657419045</v>
      </c>
      <c r="C45" s="49">
        <v>100055.97613115999</v>
      </c>
      <c r="D45" s="49">
        <v>99222.780918191915</v>
      </c>
      <c r="E45" s="49">
        <v>100061.25387657179</v>
      </c>
      <c r="F45" s="49">
        <v>100579.93100212593</v>
      </c>
      <c r="G45" s="49">
        <v>100986.73740052036</v>
      </c>
      <c r="H45" s="49">
        <v>101011.04751920805</v>
      </c>
      <c r="I45" s="49">
        <v>101110.16525039109</v>
      </c>
      <c r="J45" s="49">
        <v>100923.48691073603</v>
      </c>
      <c r="K45" s="49">
        <v>100690.92877120114</v>
      </c>
      <c r="L45" s="49">
        <v>101023.58760858425</v>
      </c>
      <c r="M45" s="49">
        <v>101218.85550573256</v>
      </c>
      <c r="N45" s="49">
        <v>101061.10497869299</v>
      </c>
      <c r="O45" s="49">
        <v>100741.08201814508</v>
      </c>
      <c r="P45" s="50">
        <v>100491.91613820956</v>
      </c>
    </row>
    <row r="46" spans="1:16" ht="15.6" x14ac:dyDescent="0.3">
      <c r="A46" s="48" t="s">
        <v>95</v>
      </c>
      <c r="B46" s="60">
        <v>100000</v>
      </c>
      <c r="C46" s="49">
        <v>99917.072807333578</v>
      </c>
      <c r="D46" s="49">
        <v>98964.568422001495</v>
      </c>
      <c r="E46" s="49">
        <v>99253.859639890172</v>
      </c>
      <c r="F46" s="49">
        <v>99400.078648012204</v>
      </c>
      <c r="G46" s="49">
        <v>99528.55337614048</v>
      </c>
      <c r="H46" s="49">
        <v>99780.10224142026</v>
      </c>
      <c r="I46" s="49">
        <v>100040.36898133421</v>
      </c>
      <c r="J46" s="49">
        <v>99644.37010030949</v>
      </c>
      <c r="K46" s="49">
        <v>100043.11812174034</v>
      </c>
      <c r="L46" s="49">
        <v>100359.89116267674</v>
      </c>
      <c r="M46" s="49">
        <v>100152.35462972704</v>
      </c>
      <c r="N46" s="49">
        <v>100268.04609948644</v>
      </c>
      <c r="O46" s="49">
        <v>100472.90649091694</v>
      </c>
      <c r="P46" s="50">
        <v>100442.62955541261</v>
      </c>
    </row>
    <row r="47" spans="1:16" ht="15.6" x14ac:dyDescent="0.3">
      <c r="A47" s="48" t="s">
        <v>94</v>
      </c>
      <c r="B47" s="60">
        <v>100000</v>
      </c>
      <c r="C47" s="49">
        <v>100275.82885107027</v>
      </c>
      <c r="D47" s="49">
        <v>99111.01440433778</v>
      </c>
      <c r="E47" s="49">
        <v>99598.818131478489</v>
      </c>
      <c r="F47" s="49">
        <v>100408.21098950553</v>
      </c>
      <c r="G47" s="49">
        <v>100679.1614196889</v>
      </c>
      <c r="H47" s="49">
        <v>100605.12913732039</v>
      </c>
      <c r="I47" s="49">
        <v>100875.54334278876</v>
      </c>
      <c r="J47" s="49">
        <v>100673.56057885988</v>
      </c>
      <c r="K47" s="49">
        <v>100348.22117302343</v>
      </c>
      <c r="L47" s="49">
        <v>100216.67630064438</v>
      </c>
      <c r="M47" s="49">
        <v>99373.59924152006</v>
      </c>
      <c r="N47" s="49">
        <v>99602.485088624686</v>
      </c>
      <c r="O47" s="49">
        <v>99832.680394705603</v>
      </c>
      <c r="P47" s="50">
        <v>100382.77320594051</v>
      </c>
    </row>
    <row r="48" spans="1:16" ht="15.6" x14ac:dyDescent="0.3">
      <c r="A48" s="48" t="s">
        <v>97</v>
      </c>
      <c r="B48" s="60">
        <v>100000</v>
      </c>
      <c r="C48" s="49">
        <v>100303.92154928383</v>
      </c>
      <c r="D48" s="49">
        <v>99077.800318421127</v>
      </c>
      <c r="E48" s="49">
        <v>99832.335120370102</v>
      </c>
      <c r="F48" s="49">
        <v>100689.90662184394</v>
      </c>
      <c r="G48" s="49">
        <v>101175.60118063295</v>
      </c>
      <c r="H48" s="49">
        <v>100924.48795144798</v>
      </c>
      <c r="I48" s="49">
        <v>101246.87236750509</v>
      </c>
      <c r="J48" s="49">
        <v>101156.65565648972</v>
      </c>
      <c r="K48" s="49">
        <v>100580.35298513135</v>
      </c>
      <c r="L48" s="49">
        <v>100517.60975704248</v>
      </c>
      <c r="M48" s="49">
        <v>99678.067027675803</v>
      </c>
      <c r="N48" s="49">
        <v>99911.98712795235</v>
      </c>
      <c r="O48" s="49">
        <v>99775.715875171183</v>
      </c>
      <c r="P48" s="50">
        <v>100355.52150619317</v>
      </c>
    </row>
    <row r="49" spans="1:16" ht="15.6" x14ac:dyDescent="0.3">
      <c r="A49" s="48" t="s">
        <v>34</v>
      </c>
      <c r="B49" s="60">
        <v>100638.18093866197</v>
      </c>
      <c r="C49" s="49">
        <v>100276.23497198595</v>
      </c>
      <c r="D49" s="49">
        <v>99172.353186596389</v>
      </c>
      <c r="E49" s="49">
        <v>98896.204603996201</v>
      </c>
      <c r="F49" s="49">
        <v>99070.522870083092</v>
      </c>
      <c r="G49" s="49">
        <v>99277.705935441889</v>
      </c>
      <c r="H49" s="49">
        <v>99499.745742867235</v>
      </c>
      <c r="I49" s="49">
        <v>99772.565878603491</v>
      </c>
      <c r="J49" s="49">
        <v>98998.153231554577</v>
      </c>
      <c r="K49" s="49">
        <v>99493.703843345473</v>
      </c>
      <c r="L49" s="49">
        <v>99314.309028896241</v>
      </c>
      <c r="M49" s="49">
        <v>99000.964235017527</v>
      </c>
      <c r="N49" s="49">
        <v>99499.497959357701</v>
      </c>
      <c r="O49" s="49">
        <v>99966.262377735024</v>
      </c>
      <c r="P49" s="50">
        <v>100339.60147482531</v>
      </c>
    </row>
    <row r="50" spans="1:16" ht="15.6" x14ac:dyDescent="0.3">
      <c r="A50" s="48" t="s">
        <v>64</v>
      </c>
      <c r="B50" s="60">
        <v>100223.48942292735</v>
      </c>
      <c r="C50" s="49">
        <v>99848.208513972757</v>
      </c>
      <c r="D50" s="49">
        <v>98607.049964831254</v>
      </c>
      <c r="E50" s="49">
        <v>99459.243182038597</v>
      </c>
      <c r="F50" s="49">
        <v>100200.03868701652</v>
      </c>
      <c r="G50" s="49">
        <v>100717.19901695111</v>
      </c>
      <c r="H50" s="49">
        <v>100525.96541653076</v>
      </c>
      <c r="I50" s="49">
        <v>100782.54462953389</v>
      </c>
      <c r="J50" s="49">
        <v>100114.49901554498</v>
      </c>
      <c r="K50" s="49">
        <v>100045.29469293574</v>
      </c>
      <c r="L50" s="49">
        <v>100364.16356331762</v>
      </c>
      <c r="M50" s="49">
        <v>100073.30271123059</v>
      </c>
      <c r="N50" s="49">
        <v>100186.01687210136</v>
      </c>
      <c r="O50" s="49">
        <v>100032.81943832652</v>
      </c>
      <c r="P50" s="50">
        <v>100185.38795280438</v>
      </c>
    </row>
    <row r="51" spans="1:16" ht="15.6" x14ac:dyDescent="0.3">
      <c r="A51" s="48" t="s">
        <v>73</v>
      </c>
      <c r="B51" s="60">
        <v>100525.71001959749</v>
      </c>
      <c r="C51" s="49">
        <v>100349.7267759563</v>
      </c>
      <c r="D51" s="49">
        <v>99248.825706908887</v>
      </c>
      <c r="E51" s="49">
        <v>99425.928806213138</v>
      </c>
      <c r="F51" s="49">
        <v>99615.682126896238</v>
      </c>
      <c r="G51" s="49">
        <v>99691.583455169486</v>
      </c>
      <c r="H51" s="49">
        <v>100154.04236787258</v>
      </c>
      <c r="I51" s="49">
        <v>100591.20083781795</v>
      </c>
      <c r="J51" s="49">
        <v>100502.64928816583</v>
      </c>
      <c r="K51" s="49">
        <v>100502.64928816583</v>
      </c>
      <c r="L51" s="49">
        <v>100079.26089526239</v>
      </c>
      <c r="M51" s="49">
        <v>100041.31023112577</v>
      </c>
      <c r="N51" s="49">
        <v>100016.00978836801</v>
      </c>
      <c r="O51" s="49">
        <v>100129.86178077789</v>
      </c>
      <c r="P51" s="50">
        <v>100166.69258925146</v>
      </c>
    </row>
    <row r="52" spans="1:16" ht="15.6" x14ac:dyDescent="0.3">
      <c r="A52" s="48" t="s">
        <v>46</v>
      </c>
      <c r="B52" s="60">
        <v>99099.949278695203</v>
      </c>
      <c r="C52" s="49">
        <v>98771.956218189283</v>
      </c>
      <c r="D52" s="49">
        <v>98075.929159549662</v>
      </c>
      <c r="E52" s="49">
        <v>98658.377320462721</v>
      </c>
      <c r="F52" s="49">
        <v>99418.027518246468</v>
      </c>
      <c r="G52" s="49">
        <v>99795.50306235475</v>
      </c>
      <c r="H52" s="49">
        <v>99929.493938119602</v>
      </c>
      <c r="I52" s="49">
        <v>99891.68262102078</v>
      </c>
      <c r="J52" s="49">
        <v>99523.002950177615</v>
      </c>
      <c r="K52" s="49">
        <v>99526.398979435719</v>
      </c>
      <c r="L52" s="49">
        <v>99916.452595776849</v>
      </c>
      <c r="M52" s="49">
        <v>99732.808867609856</v>
      </c>
      <c r="N52" s="49">
        <v>99784.883372760814</v>
      </c>
      <c r="O52" s="49">
        <v>100270.24506927849</v>
      </c>
      <c r="P52" s="50">
        <v>100154.76285064338</v>
      </c>
    </row>
    <row r="53" spans="1:16" ht="15.6" x14ac:dyDescent="0.3">
      <c r="A53" s="48" t="s">
        <v>67</v>
      </c>
      <c r="B53" s="60">
        <v>100122.22222222222</v>
      </c>
      <c r="C53" s="49">
        <v>100122.22222222222</v>
      </c>
      <c r="D53" s="49">
        <v>100122.22222222222</v>
      </c>
      <c r="E53" s="49">
        <v>100122.22222222222</v>
      </c>
      <c r="F53" s="49">
        <v>100122.22222222222</v>
      </c>
      <c r="G53" s="49">
        <v>100122.22222222222</v>
      </c>
      <c r="H53" s="49">
        <v>100122.22222222222</v>
      </c>
      <c r="I53" s="49">
        <v>100122.22222222222</v>
      </c>
      <c r="J53" s="49">
        <v>100122.22222222222</v>
      </c>
      <c r="K53" s="49">
        <v>100122.22222222222</v>
      </c>
      <c r="L53" s="49">
        <v>100122.22222222222</v>
      </c>
      <c r="M53" s="49">
        <v>100122.22222222222</v>
      </c>
      <c r="N53" s="49">
        <v>100122.22222222222</v>
      </c>
      <c r="O53" s="49">
        <v>100122.22222222222</v>
      </c>
      <c r="P53" s="50">
        <v>100122.22222222222</v>
      </c>
    </row>
    <row r="54" spans="1:16" ht="15.6" x14ac:dyDescent="0.3">
      <c r="A54" s="48" t="s">
        <v>85</v>
      </c>
      <c r="B54" s="60">
        <v>100111.11111111111</v>
      </c>
      <c r="C54" s="49">
        <v>100111.11111111111</v>
      </c>
      <c r="D54" s="49">
        <v>100111.11111111111</v>
      </c>
      <c r="E54" s="49">
        <v>100111.11111111111</v>
      </c>
      <c r="F54" s="49">
        <v>100111.11111111111</v>
      </c>
      <c r="G54" s="49">
        <v>100111.11111111111</v>
      </c>
      <c r="H54" s="49">
        <v>100111.11111111111</v>
      </c>
      <c r="I54" s="49">
        <v>100111.11111111111</v>
      </c>
      <c r="J54" s="49">
        <v>100111.11111111111</v>
      </c>
      <c r="K54" s="49">
        <v>100111.11111111111</v>
      </c>
      <c r="L54" s="49">
        <v>100111.11111111111</v>
      </c>
      <c r="M54" s="49">
        <v>100111.11111111111</v>
      </c>
      <c r="N54" s="49">
        <v>100111.11111111111</v>
      </c>
      <c r="O54" s="49">
        <v>100111.11111111111</v>
      </c>
      <c r="P54" s="50">
        <v>100111.11111111111</v>
      </c>
    </row>
    <row r="55" spans="1:16" ht="15.6" x14ac:dyDescent="0.3">
      <c r="A55" s="48" t="s">
        <v>70</v>
      </c>
      <c r="B55" s="60">
        <v>99651.245372652949</v>
      </c>
      <c r="C55" s="49">
        <v>100273.94350399937</v>
      </c>
      <c r="D55" s="49">
        <v>99216.331849685404</v>
      </c>
      <c r="E55" s="49">
        <v>99266.307331869102</v>
      </c>
      <c r="F55" s="49">
        <v>99927.395173756449</v>
      </c>
      <c r="G55" s="49">
        <v>100252.9933630703</v>
      </c>
      <c r="H55" s="49">
        <v>100125.82142432882</v>
      </c>
      <c r="I55" s="49">
        <v>100091.60628882733</v>
      </c>
      <c r="J55" s="49">
        <v>100166.31128047311</v>
      </c>
      <c r="K55" s="49">
        <v>99670.153994141336</v>
      </c>
      <c r="L55" s="49">
        <v>99555.970361130909</v>
      </c>
      <c r="M55" s="49">
        <v>98713.065771758935</v>
      </c>
      <c r="N55" s="49">
        <v>99266.359331745873</v>
      </c>
      <c r="O55" s="49">
        <v>99356.584895655644</v>
      </c>
      <c r="P55" s="50">
        <v>100108.2527063382</v>
      </c>
    </row>
    <row r="56" spans="1:16" ht="15.6" x14ac:dyDescent="0.3">
      <c r="A56" s="48" t="s">
        <v>65</v>
      </c>
      <c r="B56" s="60">
        <v>100264.53465876018</v>
      </c>
      <c r="C56" s="49">
        <v>99711.541518758968</v>
      </c>
      <c r="D56" s="49">
        <v>98677.579471173041</v>
      </c>
      <c r="E56" s="49">
        <v>98644.198029115534</v>
      </c>
      <c r="F56" s="49">
        <v>98877.752738681971</v>
      </c>
      <c r="G56" s="49">
        <v>99080.947723585108</v>
      </c>
      <c r="H56" s="49">
        <v>99226.757012903763</v>
      </c>
      <c r="I56" s="49">
        <v>99580.856578719395</v>
      </c>
      <c r="J56" s="49">
        <v>98516.445886769667</v>
      </c>
      <c r="K56" s="49">
        <v>99259.050801043995</v>
      </c>
      <c r="L56" s="49">
        <v>99213.506350447511</v>
      </c>
      <c r="M56" s="49">
        <v>98846.556423287024</v>
      </c>
      <c r="N56" s="49">
        <v>99215.931229289563</v>
      </c>
      <c r="O56" s="49">
        <v>99811.152148131485</v>
      </c>
      <c r="P56" s="50">
        <v>100060.14925503808</v>
      </c>
    </row>
    <row r="57" spans="1:16" ht="15.6" x14ac:dyDescent="0.3">
      <c r="A57" s="48" t="s">
        <v>47</v>
      </c>
      <c r="B57" s="60">
        <v>99416.941734045351</v>
      </c>
      <c r="C57" s="49">
        <v>99933.802962996459</v>
      </c>
      <c r="D57" s="49">
        <v>98966.627788493613</v>
      </c>
      <c r="E57" s="49">
        <v>99279.859232076182</v>
      </c>
      <c r="F57" s="49">
        <v>99710.925491571688</v>
      </c>
      <c r="G57" s="49">
        <v>99912.539621430013</v>
      </c>
      <c r="H57" s="49">
        <v>100070.1431066252</v>
      </c>
      <c r="I57" s="49">
        <v>99783.102694484536</v>
      </c>
      <c r="J57" s="49">
        <v>99813.195679650555</v>
      </c>
      <c r="K57" s="49">
        <v>99826.403135119443</v>
      </c>
      <c r="L57" s="49">
        <v>100041.2743187375</v>
      </c>
      <c r="M57" s="49">
        <v>99727.720297476786</v>
      </c>
      <c r="N57" s="49">
        <v>99916.876307798113</v>
      </c>
      <c r="O57" s="49">
        <v>100023.91342929455</v>
      </c>
      <c r="P57" s="50">
        <v>100046.74198659489</v>
      </c>
    </row>
    <row r="58" spans="1:16" ht="15.6" x14ac:dyDescent="0.3">
      <c r="A58" s="48" t="s">
        <v>105</v>
      </c>
      <c r="B58" s="60">
        <v>100000</v>
      </c>
      <c r="C58" s="49">
        <v>100262.32092332331</v>
      </c>
      <c r="D58" s="49">
        <v>99003.332560700597</v>
      </c>
      <c r="E58" s="49">
        <v>99428.178352586168</v>
      </c>
      <c r="F58" s="49">
        <v>99835.938196933363</v>
      </c>
      <c r="G58" s="49">
        <v>99869.744317338322</v>
      </c>
      <c r="H58" s="49">
        <v>100115.11466286601</v>
      </c>
      <c r="I58" s="49">
        <v>100188.61141785473</v>
      </c>
      <c r="J58" s="49">
        <v>99862.151288744004</v>
      </c>
      <c r="K58" s="49">
        <v>100156.09345667854</v>
      </c>
      <c r="L58" s="49">
        <v>100147.03335265408</v>
      </c>
      <c r="M58" s="49">
        <v>99772.355360699134</v>
      </c>
      <c r="N58" s="49">
        <v>99788.226012282044</v>
      </c>
      <c r="O58" s="49">
        <v>100002.36810175591</v>
      </c>
      <c r="P58" s="50">
        <v>100026.01952535912</v>
      </c>
    </row>
    <row r="59" spans="1:16" ht="15.6" x14ac:dyDescent="0.3">
      <c r="A59" s="48" t="s">
        <v>82</v>
      </c>
      <c r="B59" s="60">
        <v>100002.61608676804</v>
      </c>
      <c r="C59" s="49">
        <v>100179.07728603733</v>
      </c>
      <c r="D59" s="49">
        <v>99311.184654022858</v>
      </c>
      <c r="E59" s="49">
        <v>99459.536653341522</v>
      </c>
      <c r="F59" s="49">
        <v>99842.379206110199</v>
      </c>
      <c r="G59" s="49">
        <v>99913.83397007655</v>
      </c>
      <c r="H59" s="49">
        <v>99964.193802911497</v>
      </c>
      <c r="I59" s="49">
        <v>100195.30022784378</v>
      </c>
      <c r="J59" s="49">
        <v>100044.37248815503</v>
      </c>
      <c r="K59" s="49">
        <v>99921.963606079575</v>
      </c>
      <c r="L59" s="49">
        <v>99692.166852360824</v>
      </c>
      <c r="M59" s="49">
        <v>99218.95100354348</v>
      </c>
      <c r="N59" s="49">
        <v>99375.543006268854</v>
      </c>
      <c r="O59" s="49">
        <v>99493.074837806562</v>
      </c>
      <c r="P59" s="50">
        <v>99870.166563348117</v>
      </c>
    </row>
    <row r="60" spans="1:16" ht="15.6" x14ac:dyDescent="0.3">
      <c r="A60" s="48" t="s">
        <v>81</v>
      </c>
      <c r="B60" s="60">
        <v>100024.10515780629</v>
      </c>
      <c r="C60" s="49">
        <v>100195.10187620127</v>
      </c>
      <c r="D60" s="49">
        <v>99267.099954569319</v>
      </c>
      <c r="E60" s="49">
        <v>99415.451953887969</v>
      </c>
      <c r="F60" s="49">
        <v>99798.294506656646</v>
      </c>
      <c r="G60" s="49">
        <v>99869.749270623011</v>
      </c>
      <c r="H60" s="49">
        <v>99947.431507829533</v>
      </c>
      <c r="I60" s="49">
        <v>100205.86033713339</v>
      </c>
      <c r="J60" s="49">
        <v>100054.93259744464</v>
      </c>
      <c r="K60" s="49">
        <v>99932.5237153692</v>
      </c>
      <c r="L60" s="49">
        <v>99669.940076404528</v>
      </c>
      <c r="M60" s="49">
        <v>99196.724227587183</v>
      </c>
      <c r="N60" s="49">
        <v>99353.316230312572</v>
      </c>
      <c r="O60" s="49">
        <v>99470.848061850265</v>
      </c>
      <c r="P60" s="50">
        <v>99853.404268266153</v>
      </c>
    </row>
    <row r="61" spans="1:16" ht="15.6" x14ac:dyDescent="0.3">
      <c r="A61" s="48" t="s">
        <v>87</v>
      </c>
      <c r="B61" s="60">
        <v>100079.11111111111</v>
      </c>
      <c r="C61" s="49">
        <v>100483.3216374269</v>
      </c>
      <c r="D61" s="49">
        <v>99877.005847953216</v>
      </c>
      <c r="E61" s="49">
        <v>99877.005847953216</v>
      </c>
      <c r="F61" s="49">
        <v>100180.16374269006</v>
      </c>
      <c r="G61" s="49">
        <v>99978.058479532163</v>
      </c>
      <c r="H61" s="49">
        <v>100079.11111111111</v>
      </c>
      <c r="I61" s="49">
        <v>99978.058479532163</v>
      </c>
      <c r="J61" s="49">
        <v>100079.11111111111</v>
      </c>
      <c r="K61" s="49">
        <v>99877.005847953216</v>
      </c>
      <c r="L61" s="49">
        <v>99775.95321637427</v>
      </c>
      <c r="M61" s="49">
        <v>99573.847953216376</v>
      </c>
      <c r="N61" s="49">
        <v>99573.847953216376</v>
      </c>
      <c r="O61" s="49">
        <v>99573.847953216376</v>
      </c>
      <c r="P61" s="50">
        <v>99775.95321637427</v>
      </c>
    </row>
    <row r="62" spans="1:16" ht="15.6" x14ac:dyDescent="0.3">
      <c r="A62" s="48" t="s">
        <v>50</v>
      </c>
      <c r="B62" s="60">
        <v>99731.7737796031</v>
      </c>
      <c r="C62" s="49">
        <v>99769.824082005318</v>
      </c>
      <c r="D62" s="49">
        <v>98477.434648582406</v>
      </c>
      <c r="E62" s="49">
        <v>99147.37287106899</v>
      </c>
      <c r="F62" s="49">
        <v>99770.498515796615</v>
      </c>
      <c r="G62" s="49">
        <v>99946.139999796927</v>
      </c>
      <c r="H62" s="49">
        <v>100103.72383420491</v>
      </c>
      <c r="I62" s="49">
        <v>100157.98692397471</v>
      </c>
      <c r="J62" s="49">
        <v>99841.559281954513</v>
      </c>
      <c r="K62" s="49">
        <v>99855.025814731911</v>
      </c>
      <c r="L62" s="49">
        <v>100029.80376868404</v>
      </c>
      <c r="M62" s="49">
        <v>99838.426237352222</v>
      </c>
      <c r="N62" s="49">
        <v>99780.815196001917</v>
      </c>
      <c r="O62" s="49">
        <v>99792.846225645277</v>
      </c>
      <c r="P62" s="50">
        <v>99748.964139796619</v>
      </c>
    </row>
    <row r="63" spans="1:16" ht="15.6" x14ac:dyDescent="0.3">
      <c r="A63" s="48" t="s">
        <v>45</v>
      </c>
      <c r="B63" s="60">
        <v>99277.11601232164</v>
      </c>
      <c r="C63" s="49">
        <v>99317.394645272943</v>
      </c>
      <c r="D63" s="49">
        <v>98146.539521548155</v>
      </c>
      <c r="E63" s="49">
        <v>99000.274046237624</v>
      </c>
      <c r="F63" s="49">
        <v>99780.525389701623</v>
      </c>
      <c r="G63" s="49">
        <v>100020.97218740958</v>
      </c>
      <c r="H63" s="49">
        <v>100128.67820330855</v>
      </c>
      <c r="I63" s="49">
        <v>100069.10262871627</v>
      </c>
      <c r="J63" s="49">
        <v>99812.291987109813</v>
      </c>
      <c r="K63" s="49">
        <v>99728.006809232276</v>
      </c>
      <c r="L63" s="49">
        <v>100088.00091724252</v>
      </c>
      <c r="M63" s="49">
        <v>99908.20899885158</v>
      </c>
      <c r="N63" s="49">
        <v>99786.637111648248</v>
      </c>
      <c r="O63" s="49">
        <v>99832.337499927409</v>
      </c>
      <c r="P63" s="50">
        <v>99688.596879040851</v>
      </c>
    </row>
    <row r="64" spans="1:16" ht="15.6" x14ac:dyDescent="0.3">
      <c r="A64" s="48" t="s">
        <v>91</v>
      </c>
      <c r="B64" s="60">
        <v>100044.44444444444</v>
      </c>
      <c r="C64" s="49">
        <v>100231.80671575075</v>
      </c>
      <c r="D64" s="49">
        <v>99191.269637905207</v>
      </c>
      <c r="E64" s="49">
        <v>99162.05834287114</v>
      </c>
      <c r="F64" s="49">
        <v>99565.481701657583</v>
      </c>
      <c r="G64" s="49">
        <v>99384.166680902184</v>
      </c>
      <c r="H64" s="49">
        <v>99547.852428865095</v>
      </c>
      <c r="I64" s="49">
        <v>99617.857041174837</v>
      </c>
      <c r="J64" s="49">
        <v>99284.950773558376</v>
      </c>
      <c r="K64" s="49">
        <v>99366.537408109696</v>
      </c>
      <c r="L64" s="49">
        <v>99202.851660146785</v>
      </c>
      <c r="M64" s="49">
        <v>98846.268869186926</v>
      </c>
      <c r="N64" s="49">
        <v>98963.114049323252</v>
      </c>
      <c r="O64" s="49">
        <v>99196.804409595876</v>
      </c>
      <c r="P64" s="50">
        <v>99524.175905521668</v>
      </c>
    </row>
    <row r="65" spans="1:16" ht="15.6" x14ac:dyDescent="0.3">
      <c r="A65" s="48" t="s">
        <v>90</v>
      </c>
      <c r="B65" s="60">
        <v>100000</v>
      </c>
      <c r="C65" s="49">
        <v>100094.02278822665</v>
      </c>
      <c r="D65" s="49">
        <v>98434.001264114515</v>
      </c>
      <c r="E65" s="49">
        <v>98375.578674046352</v>
      </c>
      <c r="F65" s="49">
        <v>98971.899075829788</v>
      </c>
      <c r="G65" s="49">
        <v>98749.619911511982</v>
      </c>
      <c r="H65" s="49">
        <v>99006.815968841285</v>
      </c>
      <c r="I65" s="49">
        <v>99217.000632057257</v>
      </c>
      <c r="J65" s="49">
        <v>98481.012658227846</v>
      </c>
      <c r="K65" s="49">
        <v>98784.536804523479</v>
      </c>
      <c r="L65" s="49">
        <v>98527.340747194175</v>
      </c>
      <c r="M65" s="49">
        <v>97954.52604246742</v>
      </c>
      <c r="N65" s="49">
        <v>98188.216402740058</v>
      </c>
      <c r="O65" s="49">
        <v>98655.597123285334</v>
      </c>
      <c r="P65" s="50">
        <v>99169.989237943926</v>
      </c>
    </row>
    <row r="66" spans="1:16" ht="15.6" x14ac:dyDescent="0.3">
      <c r="A66" s="48" t="s">
        <v>49</v>
      </c>
      <c r="B66" s="60">
        <v>98937.849851311999</v>
      </c>
      <c r="C66" s="49">
        <v>99595.211223047692</v>
      </c>
      <c r="D66" s="49">
        <v>98106.510289711921</v>
      </c>
      <c r="E66" s="49">
        <v>98453.997769642752</v>
      </c>
      <c r="F66" s="49">
        <v>99192.02977194947</v>
      </c>
      <c r="G66" s="49">
        <v>98984.886576349498</v>
      </c>
      <c r="H66" s="49">
        <v>99254.237184924801</v>
      </c>
      <c r="I66" s="49">
        <v>99124.4359258326</v>
      </c>
      <c r="J66" s="49">
        <v>99107.918012700073</v>
      </c>
      <c r="K66" s="49">
        <v>98933.015352865827</v>
      </c>
      <c r="L66" s="49">
        <v>98874.173694795973</v>
      </c>
      <c r="M66" s="49">
        <v>98408.496397300027</v>
      </c>
      <c r="N66" s="49">
        <v>98378.229854412013</v>
      </c>
      <c r="O66" s="49">
        <v>98528.006359385239</v>
      </c>
      <c r="P66" s="50">
        <v>98757.16168317238</v>
      </c>
    </row>
    <row r="67" spans="1:16" ht="15.6" x14ac:dyDescent="0.3">
      <c r="A67" s="48" t="s">
        <v>66</v>
      </c>
      <c r="B67" s="60">
        <v>100485.0543655982</v>
      </c>
      <c r="C67" s="49">
        <v>100414.85581502542</v>
      </c>
      <c r="D67" s="49">
        <v>100021.79011081693</v>
      </c>
      <c r="E67" s="49">
        <v>99768.217264449326</v>
      </c>
      <c r="F67" s="49">
        <v>99776.714704808517</v>
      </c>
      <c r="G67" s="49">
        <v>100931.06660291328</v>
      </c>
      <c r="H67" s="49">
        <v>100240.07956208306</v>
      </c>
      <c r="I67" s="49">
        <v>100283.83346262874</v>
      </c>
      <c r="J67" s="49">
        <v>100187.61870177984</v>
      </c>
      <c r="K67" s="49">
        <v>100196.5428642081</v>
      </c>
      <c r="L67" s="49">
        <v>100119.51973799127</v>
      </c>
      <c r="M67" s="49">
        <v>100103.15033239083</v>
      </c>
      <c r="N67" s="49">
        <v>99977.729518436681</v>
      </c>
      <c r="O67" s="49">
        <v>98733.895748468625</v>
      </c>
      <c r="P67" s="50">
        <v>98492.967884956131</v>
      </c>
    </row>
    <row r="68" spans="1:16" ht="16.2" thickBot="1" x14ac:dyDescent="0.35">
      <c r="A68" s="51" t="s">
        <v>55</v>
      </c>
      <c r="B68" s="61">
        <v>98698.891023696371</v>
      </c>
      <c r="C68" s="52">
        <v>99645.936562510542</v>
      </c>
      <c r="D68" s="52">
        <v>97717.05935888362</v>
      </c>
      <c r="E68" s="52">
        <v>97697.509016752636</v>
      </c>
      <c r="F68" s="52">
        <v>98583.746250042139</v>
      </c>
      <c r="G68" s="52">
        <v>98051.572454242094</v>
      </c>
      <c r="H68" s="52">
        <v>98366.535207469584</v>
      </c>
      <c r="I68" s="52">
        <v>98207.975191289996</v>
      </c>
      <c r="J68" s="52">
        <v>98190.582128290698</v>
      </c>
      <c r="K68" s="52">
        <v>97834.361411669539</v>
      </c>
      <c r="L68" s="52">
        <v>97519.398658442049</v>
      </c>
      <c r="M68" s="52">
        <v>96869.922809856085</v>
      </c>
      <c r="N68" s="52">
        <v>96948.124178380036</v>
      </c>
      <c r="O68" s="52">
        <v>97104.526915427938</v>
      </c>
      <c r="P68" s="53">
        <v>97734.452421882903</v>
      </c>
    </row>
  </sheetData>
  <sortState ref="A3:M66">
    <sortCondition descending="1" ref="M2"/>
  </sortState>
  <mergeCells count="1">
    <mergeCell ref="A2:P2"/>
  </mergeCells>
  <pageMargins left="0.62992125984251968" right="0.23622047244094491" top="0.74803149606299213" bottom="0.74803149606299213" header="0.31496062992125984" footer="0.31496062992125984"/>
  <pageSetup paperSize="8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1"/>
  <sheetViews>
    <sheetView workbookViewId="0">
      <selection activeCell="L71" sqref="L71"/>
    </sheetView>
  </sheetViews>
  <sheetFormatPr defaultRowHeight="14.4" x14ac:dyDescent="0.3"/>
  <cols>
    <col min="1" max="1" width="19.44140625" bestFit="1" customWidth="1"/>
    <col min="7" max="7" width="10.6640625" customWidth="1"/>
  </cols>
  <sheetData>
    <row r="1" spans="1:11" ht="52.2" customHeight="1" x14ac:dyDescent="0.3">
      <c r="A1" s="87" t="s">
        <v>102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 ht="28.2" customHeight="1" thickBot="1" x14ac:dyDescent="0.3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21.6" thickBot="1" x14ac:dyDescent="0.45">
      <c r="A3" s="21"/>
      <c r="B3" s="10" t="s">
        <v>19</v>
      </c>
      <c r="C3" s="10" t="s">
        <v>20</v>
      </c>
      <c r="D3" s="10" t="s">
        <v>31</v>
      </c>
      <c r="E3" s="10" t="s">
        <v>21</v>
      </c>
      <c r="F3" s="10" t="s">
        <v>22</v>
      </c>
      <c r="G3" s="10" t="s">
        <v>23</v>
      </c>
      <c r="H3" s="10" t="s">
        <v>24</v>
      </c>
      <c r="I3" s="10" t="s">
        <v>25</v>
      </c>
      <c r="J3" s="10" t="s">
        <v>26</v>
      </c>
      <c r="K3" s="11" t="s">
        <v>27</v>
      </c>
    </row>
    <row r="4" spans="1:11" x14ac:dyDescent="0.3">
      <c r="A4" s="18" t="s">
        <v>32</v>
      </c>
      <c r="B4" s="19">
        <v>31.25</v>
      </c>
      <c r="C4" s="19"/>
      <c r="D4" s="19">
        <v>31.25</v>
      </c>
      <c r="E4" s="19"/>
      <c r="F4" s="19"/>
      <c r="G4" s="19"/>
      <c r="H4" s="19">
        <v>12.5</v>
      </c>
      <c r="I4" s="19">
        <v>25</v>
      </c>
      <c r="J4" s="19"/>
      <c r="K4" s="20"/>
    </row>
    <row r="5" spans="1:11" x14ac:dyDescent="0.3">
      <c r="A5" s="13" t="s">
        <v>33</v>
      </c>
      <c r="B5" s="7"/>
      <c r="C5" s="7"/>
      <c r="D5" s="7"/>
      <c r="E5" s="7"/>
      <c r="F5" s="7">
        <v>50</v>
      </c>
      <c r="G5" s="7"/>
      <c r="H5" s="7"/>
      <c r="I5" s="7">
        <v>50</v>
      </c>
      <c r="J5" s="7"/>
      <c r="K5" s="14"/>
    </row>
    <row r="6" spans="1:11" x14ac:dyDescent="0.3">
      <c r="A6" s="13" t="s">
        <v>34</v>
      </c>
      <c r="B6" s="7">
        <v>10</v>
      </c>
      <c r="C6" s="7">
        <v>50</v>
      </c>
      <c r="D6" s="7">
        <v>30</v>
      </c>
      <c r="E6" s="7">
        <v>10</v>
      </c>
      <c r="F6" s="7"/>
      <c r="G6" s="7"/>
      <c r="H6" s="7"/>
      <c r="I6" s="7"/>
      <c r="J6" s="7"/>
      <c r="K6" s="14"/>
    </row>
    <row r="7" spans="1:11" x14ac:dyDescent="0.3">
      <c r="A7" s="13" t="s">
        <v>35</v>
      </c>
      <c r="B7" s="7"/>
      <c r="C7" s="7">
        <v>60</v>
      </c>
      <c r="D7" s="7"/>
      <c r="E7" s="7"/>
      <c r="F7" s="7"/>
      <c r="G7" s="7"/>
      <c r="H7" s="7"/>
      <c r="I7" s="7"/>
      <c r="J7" s="7">
        <v>40</v>
      </c>
      <c r="K7" s="14"/>
    </row>
    <row r="8" spans="1:11" x14ac:dyDescent="0.3">
      <c r="A8" s="13" t="s">
        <v>36</v>
      </c>
      <c r="B8" s="7"/>
      <c r="C8" s="7"/>
      <c r="D8" s="7">
        <v>30</v>
      </c>
      <c r="E8" s="7"/>
      <c r="F8" s="7">
        <v>20</v>
      </c>
      <c r="G8" s="7"/>
      <c r="H8" s="7">
        <v>20</v>
      </c>
      <c r="I8" s="7"/>
      <c r="J8" s="7"/>
      <c r="K8" s="14">
        <v>30</v>
      </c>
    </row>
    <row r="9" spans="1:11" x14ac:dyDescent="0.3">
      <c r="A9" s="13" t="s">
        <v>37</v>
      </c>
      <c r="B9" s="7">
        <v>25</v>
      </c>
      <c r="C9" s="7">
        <v>26</v>
      </c>
      <c r="D9" s="7"/>
      <c r="E9" s="7">
        <v>26</v>
      </c>
      <c r="F9" s="7">
        <v>3</v>
      </c>
      <c r="G9" s="7"/>
      <c r="H9" s="7"/>
      <c r="I9" s="7"/>
      <c r="J9" s="7"/>
      <c r="K9" s="14">
        <v>20</v>
      </c>
    </row>
    <row r="10" spans="1:11" x14ac:dyDescent="0.3">
      <c r="A10" s="13" t="s">
        <v>38</v>
      </c>
      <c r="B10" s="7">
        <v>50</v>
      </c>
      <c r="C10" s="7"/>
      <c r="D10" s="7"/>
      <c r="E10" s="7">
        <v>25</v>
      </c>
      <c r="F10" s="7">
        <v>15</v>
      </c>
      <c r="G10" s="7"/>
      <c r="H10" s="7">
        <v>10</v>
      </c>
      <c r="I10" s="7"/>
      <c r="J10" s="7"/>
      <c r="K10" s="14"/>
    </row>
    <row r="11" spans="1:11" x14ac:dyDescent="0.3">
      <c r="A11" s="13" t="s">
        <v>39</v>
      </c>
      <c r="B11" s="7">
        <v>50</v>
      </c>
      <c r="C11" s="7"/>
      <c r="D11" s="7"/>
      <c r="E11" s="7">
        <v>50</v>
      </c>
      <c r="F11" s="7"/>
      <c r="G11" s="7"/>
      <c r="H11" s="7"/>
      <c r="I11" s="7"/>
      <c r="J11" s="7"/>
      <c r="K11" s="14"/>
    </row>
    <row r="12" spans="1:11" x14ac:dyDescent="0.3">
      <c r="A12" s="13" t="s">
        <v>40</v>
      </c>
      <c r="B12" s="7">
        <v>20</v>
      </c>
      <c r="C12" s="7"/>
      <c r="D12" s="7"/>
      <c r="E12" s="7"/>
      <c r="F12" s="7">
        <v>40</v>
      </c>
      <c r="G12" s="7">
        <v>40</v>
      </c>
      <c r="H12" s="7"/>
      <c r="I12" s="7"/>
      <c r="J12" s="7"/>
      <c r="K12" s="14"/>
    </row>
    <row r="13" spans="1:11" x14ac:dyDescent="0.3">
      <c r="A13" s="13" t="s">
        <v>41</v>
      </c>
      <c r="B13" s="7">
        <v>30</v>
      </c>
      <c r="C13" s="7">
        <v>10</v>
      </c>
      <c r="D13" s="7">
        <v>20</v>
      </c>
      <c r="E13" s="7">
        <v>10</v>
      </c>
      <c r="F13" s="7"/>
      <c r="G13" s="7">
        <v>10</v>
      </c>
      <c r="H13" s="7"/>
      <c r="I13" s="7"/>
      <c r="J13" s="7"/>
      <c r="K13" s="14">
        <v>20</v>
      </c>
    </row>
    <row r="14" spans="1:11" x14ac:dyDescent="0.3">
      <c r="A14" s="13" t="s">
        <v>42</v>
      </c>
      <c r="B14" s="7"/>
      <c r="C14" s="7"/>
      <c r="D14" s="7"/>
      <c r="E14" s="7"/>
      <c r="F14" s="7"/>
      <c r="G14" s="7"/>
      <c r="H14" s="7">
        <v>50</v>
      </c>
      <c r="I14" s="7"/>
      <c r="J14" s="7">
        <v>50</v>
      </c>
      <c r="K14" s="14"/>
    </row>
    <row r="15" spans="1:11" x14ac:dyDescent="0.3">
      <c r="A15" s="13" t="s">
        <v>43</v>
      </c>
      <c r="B15" s="7">
        <v>40</v>
      </c>
      <c r="C15" s="7"/>
      <c r="D15" s="7"/>
      <c r="E15" s="7">
        <v>20</v>
      </c>
      <c r="F15" s="7">
        <v>30</v>
      </c>
      <c r="G15" s="7"/>
      <c r="H15" s="7"/>
      <c r="I15" s="7"/>
      <c r="J15" s="7">
        <v>10</v>
      </c>
      <c r="K15" s="14"/>
    </row>
    <row r="16" spans="1:11" x14ac:dyDescent="0.3">
      <c r="A16" s="13" t="s">
        <v>44</v>
      </c>
      <c r="B16" s="7">
        <v>5</v>
      </c>
      <c r="C16" s="7"/>
      <c r="D16" s="7">
        <v>35</v>
      </c>
      <c r="E16" s="7"/>
      <c r="F16" s="7"/>
      <c r="G16" s="7">
        <v>20</v>
      </c>
      <c r="H16" s="7"/>
      <c r="I16" s="7">
        <v>15</v>
      </c>
      <c r="J16" s="7"/>
      <c r="K16" s="14">
        <v>25</v>
      </c>
    </row>
    <row r="17" spans="1:11" x14ac:dyDescent="0.3">
      <c r="A17" s="13" t="s">
        <v>45</v>
      </c>
      <c r="B17" s="7"/>
      <c r="C17" s="7">
        <v>10</v>
      </c>
      <c r="D17" s="7"/>
      <c r="E17" s="7">
        <v>20</v>
      </c>
      <c r="F17" s="7">
        <v>50</v>
      </c>
      <c r="G17" s="7"/>
      <c r="H17" s="7">
        <v>10</v>
      </c>
      <c r="I17" s="7"/>
      <c r="J17" s="7">
        <v>10</v>
      </c>
      <c r="K17" s="14"/>
    </row>
    <row r="18" spans="1:11" x14ac:dyDescent="0.3">
      <c r="A18" s="13" t="s">
        <v>46</v>
      </c>
      <c r="B18" s="7">
        <v>5</v>
      </c>
      <c r="C18" s="7"/>
      <c r="D18" s="7">
        <v>10</v>
      </c>
      <c r="E18" s="7">
        <v>5</v>
      </c>
      <c r="F18" s="7">
        <v>80</v>
      </c>
      <c r="G18" s="7"/>
      <c r="H18" s="7"/>
      <c r="I18" s="7"/>
      <c r="J18" s="7"/>
      <c r="K18" s="14"/>
    </row>
    <row r="19" spans="1:11" x14ac:dyDescent="0.3">
      <c r="A19" s="13" t="s">
        <v>47</v>
      </c>
      <c r="B19" s="7">
        <v>10</v>
      </c>
      <c r="C19" s="7"/>
      <c r="D19" s="7"/>
      <c r="E19" s="7">
        <v>30</v>
      </c>
      <c r="F19" s="7">
        <v>40</v>
      </c>
      <c r="G19" s="7"/>
      <c r="H19" s="7"/>
      <c r="I19" s="7"/>
      <c r="J19" s="7">
        <v>20</v>
      </c>
      <c r="K19" s="14"/>
    </row>
    <row r="20" spans="1:11" x14ac:dyDescent="0.3">
      <c r="A20" s="13" t="s">
        <v>48</v>
      </c>
      <c r="B20" s="7"/>
      <c r="C20" s="7">
        <v>30</v>
      </c>
      <c r="D20" s="7">
        <v>40</v>
      </c>
      <c r="E20" s="7">
        <v>10</v>
      </c>
      <c r="F20" s="7"/>
      <c r="G20" s="7">
        <v>20</v>
      </c>
      <c r="H20" s="7"/>
      <c r="I20" s="7"/>
      <c r="J20" s="7"/>
      <c r="K20" s="14"/>
    </row>
    <row r="21" spans="1:11" x14ac:dyDescent="0.3">
      <c r="A21" s="13" t="s">
        <v>49</v>
      </c>
      <c r="B21" s="7"/>
      <c r="C21" s="7">
        <v>10</v>
      </c>
      <c r="D21" s="7"/>
      <c r="E21" s="7">
        <v>50</v>
      </c>
      <c r="F21" s="7">
        <v>30</v>
      </c>
      <c r="G21" s="7"/>
      <c r="H21" s="7"/>
      <c r="I21" s="7"/>
      <c r="J21" s="7">
        <v>10</v>
      </c>
      <c r="K21" s="14"/>
    </row>
    <row r="22" spans="1:11" x14ac:dyDescent="0.3">
      <c r="A22" s="13" t="s">
        <v>50</v>
      </c>
      <c r="B22" s="7"/>
      <c r="C22" s="7">
        <v>20</v>
      </c>
      <c r="D22" s="7">
        <v>10</v>
      </c>
      <c r="E22" s="7">
        <v>20</v>
      </c>
      <c r="F22" s="7">
        <v>30</v>
      </c>
      <c r="G22" s="7"/>
      <c r="H22" s="7">
        <v>10</v>
      </c>
      <c r="I22" s="7"/>
      <c r="J22" s="7">
        <v>10</v>
      </c>
      <c r="K22" s="14"/>
    </row>
    <row r="23" spans="1:11" x14ac:dyDescent="0.3">
      <c r="A23" s="13" t="s">
        <v>51</v>
      </c>
      <c r="B23" s="7">
        <v>5</v>
      </c>
      <c r="C23" s="7">
        <v>5</v>
      </c>
      <c r="D23" s="7"/>
      <c r="E23" s="7"/>
      <c r="F23" s="7">
        <v>40</v>
      </c>
      <c r="G23" s="7"/>
      <c r="H23" s="7"/>
      <c r="I23" s="7"/>
      <c r="J23" s="7">
        <v>40</v>
      </c>
      <c r="K23" s="14">
        <v>10</v>
      </c>
    </row>
    <row r="24" spans="1:11" x14ac:dyDescent="0.3">
      <c r="A24" s="13" t="s">
        <v>52</v>
      </c>
      <c r="B24" s="7">
        <v>40</v>
      </c>
      <c r="C24" s="7"/>
      <c r="D24" s="7"/>
      <c r="E24" s="7">
        <v>8</v>
      </c>
      <c r="F24" s="7">
        <v>30</v>
      </c>
      <c r="G24" s="7"/>
      <c r="H24" s="7"/>
      <c r="I24" s="7"/>
      <c r="J24" s="7">
        <v>12</v>
      </c>
      <c r="K24" s="14">
        <v>10</v>
      </c>
    </row>
    <row r="25" spans="1:11" x14ac:dyDescent="0.3">
      <c r="A25" s="13" t="s">
        <v>53</v>
      </c>
      <c r="B25" s="7"/>
      <c r="C25" s="7">
        <v>10</v>
      </c>
      <c r="D25" s="7">
        <v>12</v>
      </c>
      <c r="E25" s="7">
        <v>12</v>
      </c>
      <c r="F25" s="7">
        <v>18</v>
      </c>
      <c r="G25" s="7"/>
      <c r="H25" s="7"/>
      <c r="I25" s="7">
        <v>15</v>
      </c>
      <c r="J25" s="7">
        <v>23</v>
      </c>
      <c r="K25" s="14">
        <v>10</v>
      </c>
    </row>
    <row r="26" spans="1:11" x14ac:dyDescent="0.3">
      <c r="A26" s="13" t="s">
        <v>54</v>
      </c>
      <c r="B26" s="7">
        <v>15</v>
      </c>
      <c r="C26" s="7">
        <v>10</v>
      </c>
      <c r="D26" s="7">
        <v>35</v>
      </c>
      <c r="E26" s="7">
        <v>8</v>
      </c>
      <c r="F26" s="7">
        <v>10</v>
      </c>
      <c r="G26" s="7">
        <v>2</v>
      </c>
      <c r="H26" s="7">
        <v>1</v>
      </c>
      <c r="I26" s="7">
        <v>10</v>
      </c>
      <c r="J26" s="7">
        <v>2</v>
      </c>
      <c r="K26" s="14">
        <v>7</v>
      </c>
    </row>
    <row r="27" spans="1:11" x14ac:dyDescent="0.3">
      <c r="A27" s="13" t="s">
        <v>55</v>
      </c>
      <c r="B27" s="7"/>
      <c r="C27" s="7">
        <v>20</v>
      </c>
      <c r="D27" s="7"/>
      <c r="E27" s="7">
        <v>80</v>
      </c>
      <c r="F27" s="7"/>
      <c r="G27" s="7"/>
      <c r="H27" s="7"/>
      <c r="I27" s="7"/>
      <c r="J27" s="7"/>
      <c r="K27" s="14"/>
    </row>
    <row r="28" spans="1:11" x14ac:dyDescent="0.3">
      <c r="A28" s="13" t="s">
        <v>57</v>
      </c>
      <c r="B28" s="7"/>
      <c r="C28" s="7">
        <v>5</v>
      </c>
      <c r="D28" s="7">
        <v>10</v>
      </c>
      <c r="E28" s="7">
        <v>20</v>
      </c>
      <c r="F28" s="7">
        <v>20</v>
      </c>
      <c r="G28" s="7">
        <v>5</v>
      </c>
      <c r="H28" s="7">
        <v>30</v>
      </c>
      <c r="I28" s="7">
        <v>5</v>
      </c>
      <c r="J28" s="7">
        <v>5</v>
      </c>
      <c r="K28" s="14"/>
    </row>
    <row r="29" spans="1:11" x14ac:dyDescent="0.3">
      <c r="A29" s="13" t="s">
        <v>58</v>
      </c>
      <c r="B29" s="7">
        <v>20</v>
      </c>
      <c r="C29" s="7">
        <v>20</v>
      </c>
      <c r="D29" s="7"/>
      <c r="E29" s="7"/>
      <c r="F29" s="7">
        <v>20</v>
      </c>
      <c r="G29" s="7"/>
      <c r="H29" s="7"/>
      <c r="I29" s="7"/>
      <c r="J29" s="7"/>
      <c r="K29" s="14">
        <v>40</v>
      </c>
    </row>
    <row r="30" spans="1:11" x14ac:dyDescent="0.3">
      <c r="A30" s="13" t="s">
        <v>59</v>
      </c>
      <c r="B30" s="7"/>
      <c r="C30" s="7"/>
      <c r="D30" s="7"/>
      <c r="E30" s="7"/>
      <c r="F30" s="7"/>
      <c r="G30" s="7"/>
      <c r="H30" s="7">
        <v>40</v>
      </c>
      <c r="I30" s="7"/>
      <c r="J30" s="7">
        <v>30</v>
      </c>
      <c r="K30" s="14">
        <v>30</v>
      </c>
    </row>
    <row r="31" spans="1:11" x14ac:dyDescent="0.3">
      <c r="A31" s="13" t="s">
        <v>61</v>
      </c>
      <c r="B31" s="7"/>
      <c r="C31" s="7"/>
      <c r="D31" s="7"/>
      <c r="E31" s="7">
        <v>35</v>
      </c>
      <c r="F31" s="7"/>
      <c r="G31" s="7"/>
      <c r="H31" s="7">
        <v>25</v>
      </c>
      <c r="I31" s="7">
        <v>40</v>
      </c>
      <c r="J31" s="7"/>
      <c r="K31" s="14"/>
    </row>
    <row r="32" spans="1:11" x14ac:dyDescent="0.3">
      <c r="A32" s="13" t="s">
        <v>62</v>
      </c>
      <c r="B32" s="7">
        <v>25</v>
      </c>
      <c r="C32" s="7"/>
      <c r="D32" s="7"/>
      <c r="E32" s="7">
        <v>25</v>
      </c>
      <c r="F32" s="7"/>
      <c r="G32" s="7"/>
      <c r="H32" s="7">
        <v>25</v>
      </c>
      <c r="I32" s="7"/>
      <c r="J32" s="7">
        <v>25</v>
      </c>
      <c r="K32" s="14"/>
    </row>
    <row r="33" spans="1:11" x14ac:dyDescent="0.3">
      <c r="A33" s="13" t="s">
        <v>63</v>
      </c>
      <c r="B33" s="7">
        <v>35</v>
      </c>
      <c r="C33" s="7"/>
      <c r="D33" s="7">
        <v>35</v>
      </c>
      <c r="E33" s="7"/>
      <c r="F33" s="7"/>
      <c r="G33" s="7"/>
      <c r="H33" s="7">
        <v>30</v>
      </c>
      <c r="I33" s="7"/>
      <c r="J33" s="7"/>
      <c r="K33" s="14"/>
    </row>
    <row r="34" spans="1:11" x14ac:dyDescent="0.3">
      <c r="A34" s="13" t="s">
        <v>64</v>
      </c>
      <c r="B34" s="7"/>
      <c r="C34" s="7">
        <v>41</v>
      </c>
      <c r="D34" s="7"/>
      <c r="E34" s="7">
        <v>12</v>
      </c>
      <c r="F34" s="7"/>
      <c r="G34" s="7"/>
      <c r="H34" s="7">
        <v>22</v>
      </c>
      <c r="I34" s="7">
        <v>15</v>
      </c>
      <c r="J34" s="7"/>
      <c r="K34" s="14">
        <v>10</v>
      </c>
    </row>
    <row r="35" spans="1:11" x14ac:dyDescent="0.3">
      <c r="A35" s="13" t="s">
        <v>65</v>
      </c>
      <c r="B35" s="7">
        <v>4</v>
      </c>
      <c r="C35" s="7">
        <v>70</v>
      </c>
      <c r="D35" s="7">
        <v>2</v>
      </c>
      <c r="E35" s="7"/>
      <c r="F35" s="7">
        <v>10</v>
      </c>
      <c r="G35" s="7"/>
      <c r="H35" s="7"/>
      <c r="I35" s="7"/>
      <c r="J35" s="7">
        <v>4</v>
      </c>
      <c r="K35" s="14">
        <v>10</v>
      </c>
    </row>
    <row r="36" spans="1:11" x14ac:dyDescent="0.3">
      <c r="A36" s="13" t="s">
        <v>66</v>
      </c>
      <c r="B36" s="7">
        <v>15</v>
      </c>
      <c r="C36" s="7"/>
      <c r="D36" s="7">
        <v>40</v>
      </c>
      <c r="E36" s="7">
        <v>5</v>
      </c>
      <c r="F36" s="7"/>
      <c r="G36" s="7"/>
      <c r="H36" s="7"/>
      <c r="I36" s="7">
        <v>8</v>
      </c>
      <c r="J36" s="7"/>
      <c r="K36" s="14">
        <v>32</v>
      </c>
    </row>
    <row r="37" spans="1:11" x14ac:dyDescent="0.3">
      <c r="A37" s="13" t="s">
        <v>67</v>
      </c>
      <c r="B37" s="7"/>
      <c r="C37" s="7"/>
      <c r="D37" s="7"/>
      <c r="E37" s="7"/>
      <c r="F37" s="7"/>
      <c r="G37" s="7"/>
      <c r="H37" s="7"/>
      <c r="I37" s="7"/>
      <c r="J37" s="7"/>
      <c r="K37" s="14">
        <v>100</v>
      </c>
    </row>
    <row r="38" spans="1:11" x14ac:dyDescent="0.3">
      <c r="A38" s="13" t="s">
        <v>69</v>
      </c>
      <c r="B38" s="7"/>
      <c r="C38" s="7"/>
      <c r="D38" s="7">
        <v>30</v>
      </c>
      <c r="E38" s="7"/>
      <c r="F38" s="7"/>
      <c r="G38" s="7">
        <v>30</v>
      </c>
      <c r="H38" s="7"/>
      <c r="I38" s="7"/>
      <c r="J38" s="7"/>
      <c r="K38" s="14">
        <v>40</v>
      </c>
    </row>
    <row r="39" spans="1:11" x14ac:dyDescent="0.3">
      <c r="A39" s="13" t="s">
        <v>70</v>
      </c>
      <c r="B39" s="7">
        <v>12</v>
      </c>
      <c r="C39" s="7"/>
      <c r="D39" s="7">
        <v>10</v>
      </c>
      <c r="E39" s="7">
        <v>47.5</v>
      </c>
      <c r="F39" s="7"/>
      <c r="G39" s="7"/>
      <c r="H39" s="7"/>
      <c r="I39" s="7">
        <v>29.5</v>
      </c>
      <c r="J39" s="7"/>
      <c r="K39" s="14">
        <v>1</v>
      </c>
    </row>
    <row r="40" spans="1:11" x14ac:dyDescent="0.3">
      <c r="A40" s="13" t="s">
        <v>71</v>
      </c>
      <c r="B40" s="7">
        <v>40</v>
      </c>
      <c r="C40" s="7"/>
      <c r="D40" s="7"/>
      <c r="E40" s="7"/>
      <c r="F40" s="7"/>
      <c r="G40" s="7"/>
      <c r="H40" s="7"/>
      <c r="I40" s="7"/>
      <c r="J40" s="7">
        <v>60</v>
      </c>
      <c r="K40" s="14"/>
    </row>
    <row r="41" spans="1:11" x14ac:dyDescent="0.3">
      <c r="A41" s="13" t="s">
        <v>72</v>
      </c>
      <c r="B41" s="7"/>
      <c r="C41" s="7">
        <v>12.5</v>
      </c>
      <c r="D41" s="7">
        <v>12.5</v>
      </c>
      <c r="E41" s="7"/>
      <c r="F41" s="7">
        <v>25</v>
      </c>
      <c r="G41" s="7"/>
      <c r="H41" s="7"/>
      <c r="I41" s="7">
        <v>25</v>
      </c>
      <c r="J41" s="7">
        <v>12.5</v>
      </c>
      <c r="K41" s="14">
        <v>12.5</v>
      </c>
    </row>
    <row r="42" spans="1:11" x14ac:dyDescent="0.3">
      <c r="A42" s="13" t="s">
        <v>73</v>
      </c>
      <c r="B42" s="7"/>
      <c r="C42" s="7"/>
      <c r="D42" s="7">
        <v>80</v>
      </c>
      <c r="E42" s="7"/>
      <c r="F42" s="7">
        <v>20</v>
      </c>
      <c r="G42" s="7"/>
      <c r="H42" s="7"/>
      <c r="I42" s="7"/>
      <c r="J42" s="7"/>
      <c r="K42" s="14"/>
    </row>
    <row r="43" spans="1:11" x14ac:dyDescent="0.3">
      <c r="A43" s="13" t="s">
        <v>74</v>
      </c>
      <c r="B43" s="7">
        <v>20</v>
      </c>
      <c r="C43" s="7"/>
      <c r="D43" s="7"/>
      <c r="E43" s="7"/>
      <c r="F43" s="7">
        <v>7</v>
      </c>
      <c r="G43" s="7"/>
      <c r="H43" s="7">
        <v>45</v>
      </c>
      <c r="I43" s="7"/>
      <c r="J43" s="7">
        <v>28</v>
      </c>
      <c r="K43" s="14"/>
    </row>
    <row r="44" spans="1:11" x14ac:dyDescent="0.3">
      <c r="A44" s="13" t="s">
        <v>75</v>
      </c>
      <c r="B44" s="7">
        <v>50</v>
      </c>
      <c r="C44" s="7"/>
      <c r="D44" s="7">
        <v>15</v>
      </c>
      <c r="E44" s="7"/>
      <c r="F44" s="7">
        <v>5</v>
      </c>
      <c r="G44" s="7">
        <v>30</v>
      </c>
      <c r="H44" s="7"/>
      <c r="I44" s="7"/>
      <c r="J44" s="7"/>
      <c r="K44" s="14"/>
    </row>
    <row r="45" spans="1:11" x14ac:dyDescent="0.3">
      <c r="A45" s="13" t="s">
        <v>76</v>
      </c>
      <c r="B45" s="7">
        <v>34</v>
      </c>
      <c r="C45" s="7"/>
      <c r="D45" s="7"/>
      <c r="E45" s="7"/>
      <c r="F45" s="7"/>
      <c r="G45" s="7"/>
      <c r="H45" s="7">
        <v>33</v>
      </c>
      <c r="I45" s="7"/>
      <c r="J45" s="7">
        <v>33</v>
      </c>
      <c r="K45" s="14"/>
    </row>
    <row r="46" spans="1:11" x14ac:dyDescent="0.3">
      <c r="A46" s="13" t="s">
        <v>77</v>
      </c>
      <c r="B46" s="7">
        <v>30</v>
      </c>
      <c r="C46" s="7"/>
      <c r="D46" s="7"/>
      <c r="E46" s="7">
        <v>10</v>
      </c>
      <c r="F46" s="7"/>
      <c r="G46" s="7">
        <v>10</v>
      </c>
      <c r="H46" s="7"/>
      <c r="I46" s="7">
        <v>10</v>
      </c>
      <c r="J46" s="7">
        <v>30</v>
      </c>
      <c r="K46" s="14">
        <v>10</v>
      </c>
    </row>
    <row r="47" spans="1:11" x14ac:dyDescent="0.3">
      <c r="A47" s="13" t="s">
        <v>78</v>
      </c>
      <c r="B47" s="7"/>
      <c r="C47" s="7">
        <v>25</v>
      </c>
      <c r="D47" s="7"/>
      <c r="E47" s="7"/>
      <c r="F47" s="7"/>
      <c r="G47" s="7"/>
      <c r="H47" s="7"/>
      <c r="I47" s="7">
        <v>50</v>
      </c>
      <c r="J47" s="7">
        <v>25</v>
      </c>
      <c r="K47" s="14"/>
    </row>
    <row r="48" spans="1:11" x14ac:dyDescent="0.3">
      <c r="A48" s="13" t="s">
        <v>79</v>
      </c>
      <c r="B48" s="7">
        <v>10</v>
      </c>
      <c r="C48" s="7"/>
      <c r="D48" s="7"/>
      <c r="E48" s="7">
        <v>20</v>
      </c>
      <c r="F48" s="7">
        <v>10</v>
      </c>
      <c r="G48" s="7"/>
      <c r="H48" s="7">
        <v>20</v>
      </c>
      <c r="I48" s="7">
        <v>30</v>
      </c>
      <c r="J48" s="7">
        <v>10</v>
      </c>
      <c r="K48" s="14"/>
    </row>
    <row r="49" spans="1:11" x14ac:dyDescent="0.3">
      <c r="A49" s="13" t="s">
        <v>80</v>
      </c>
      <c r="B49" s="7"/>
      <c r="C49" s="7"/>
      <c r="D49" s="7"/>
      <c r="E49" s="7"/>
      <c r="F49" s="7">
        <v>50</v>
      </c>
      <c r="G49" s="7">
        <v>50</v>
      </c>
      <c r="H49" s="7"/>
      <c r="I49" s="7"/>
      <c r="J49" s="7"/>
      <c r="K49" s="14"/>
    </row>
    <row r="50" spans="1:11" x14ac:dyDescent="0.3">
      <c r="A50" s="13" t="s">
        <v>81</v>
      </c>
      <c r="B50" s="7"/>
      <c r="C50" s="7">
        <v>15</v>
      </c>
      <c r="D50" s="7">
        <v>20</v>
      </c>
      <c r="E50" s="7">
        <v>20</v>
      </c>
      <c r="F50" s="7"/>
      <c r="G50" s="7"/>
      <c r="H50" s="7"/>
      <c r="I50" s="7">
        <v>15</v>
      </c>
      <c r="J50" s="7"/>
      <c r="K50" s="14">
        <v>30</v>
      </c>
    </row>
    <row r="51" spans="1:11" x14ac:dyDescent="0.3">
      <c r="A51" s="13" t="s">
        <v>82</v>
      </c>
      <c r="B51" s="7"/>
      <c r="C51" s="7">
        <v>15</v>
      </c>
      <c r="D51" s="7">
        <v>15</v>
      </c>
      <c r="E51" s="7">
        <v>20</v>
      </c>
      <c r="F51" s="7"/>
      <c r="G51" s="7"/>
      <c r="H51" s="7"/>
      <c r="I51" s="7">
        <v>15</v>
      </c>
      <c r="J51" s="7"/>
      <c r="K51" s="14">
        <v>35</v>
      </c>
    </row>
    <row r="52" spans="1:11" x14ac:dyDescent="0.3">
      <c r="A52" s="13" t="s">
        <v>83</v>
      </c>
      <c r="B52" s="7"/>
      <c r="C52" s="7"/>
      <c r="D52" s="7"/>
      <c r="E52" s="7"/>
      <c r="F52" s="7">
        <v>100</v>
      </c>
      <c r="G52" s="7"/>
      <c r="H52" s="7"/>
      <c r="I52" s="7"/>
      <c r="J52" s="7"/>
      <c r="K52" s="14"/>
    </row>
    <row r="53" spans="1:11" x14ac:dyDescent="0.3">
      <c r="A53" s="13" t="s">
        <v>85</v>
      </c>
      <c r="B53" s="7"/>
      <c r="C53" s="7"/>
      <c r="D53" s="7"/>
      <c r="E53" s="7"/>
      <c r="F53" s="7"/>
      <c r="G53" s="7"/>
      <c r="H53" s="7"/>
      <c r="I53" s="7"/>
      <c r="J53" s="7"/>
      <c r="K53" s="14">
        <v>100</v>
      </c>
    </row>
    <row r="54" spans="1:11" x14ac:dyDescent="0.3">
      <c r="A54" s="13" t="s">
        <v>86</v>
      </c>
      <c r="B54" s="7">
        <v>95.53</v>
      </c>
      <c r="C54" s="7"/>
      <c r="D54" s="7">
        <v>4.47</v>
      </c>
      <c r="E54" s="7"/>
      <c r="F54" s="7"/>
      <c r="G54" s="7"/>
      <c r="H54" s="7"/>
      <c r="I54" s="7"/>
      <c r="J54" s="7"/>
      <c r="K54" s="14"/>
    </row>
    <row r="55" spans="1:11" x14ac:dyDescent="0.3">
      <c r="A55" s="13" t="s">
        <v>87</v>
      </c>
      <c r="B55" s="7"/>
      <c r="C55" s="7"/>
      <c r="D55" s="7"/>
      <c r="E55" s="7">
        <v>28.8</v>
      </c>
      <c r="F55" s="7"/>
      <c r="G55" s="7"/>
      <c r="H55" s="7"/>
      <c r="I55" s="7"/>
      <c r="J55" s="7"/>
      <c r="K55" s="14">
        <v>71.2</v>
      </c>
    </row>
    <row r="56" spans="1:11" x14ac:dyDescent="0.3">
      <c r="A56" s="13" t="s">
        <v>88</v>
      </c>
      <c r="B56" s="7">
        <v>20</v>
      </c>
      <c r="C56" s="7">
        <v>30</v>
      </c>
      <c r="D56" s="7"/>
      <c r="E56" s="7"/>
      <c r="F56" s="7">
        <v>46</v>
      </c>
      <c r="G56" s="7"/>
      <c r="H56" s="7"/>
      <c r="I56" s="7">
        <v>4</v>
      </c>
      <c r="J56" s="7"/>
      <c r="K56" s="14"/>
    </row>
    <row r="57" spans="1:11" x14ac:dyDescent="0.3">
      <c r="A57" s="13" t="s">
        <v>89</v>
      </c>
      <c r="B57" s="7">
        <v>50</v>
      </c>
      <c r="C57" s="7">
        <v>10</v>
      </c>
      <c r="D57" s="7"/>
      <c r="E57" s="7">
        <v>15</v>
      </c>
      <c r="F57" s="7">
        <v>15</v>
      </c>
      <c r="G57" s="7"/>
      <c r="H57" s="7">
        <v>10</v>
      </c>
      <c r="I57" s="7"/>
      <c r="J57" s="7"/>
      <c r="K57" s="14"/>
    </row>
    <row r="58" spans="1:11" x14ac:dyDescent="0.3">
      <c r="A58" s="13" t="s">
        <v>90</v>
      </c>
      <c r="B58" s="7"/>
      <c r="C58" s="7">
        <v>60</v>
      </c>
      <c r="D58" s="7"/>
      <c r="E58" s="7">
        <v>40</v>
      </c>
      <c r="F58" s="7"/>
      <c r="G58" s="7"/>
      <c r="H58" s="7"/>
      <c r="I58" s="7"/>
      <c r="J58" s="7"/>
      <c r="K58" s="14"/>
    </row>
    <row r="59" spans="1:11" x14ac:dyDescent="0.3">
      <c r="A59" s="13" t="s">
        <v>91</v>
      </c>
      <c r="B59" s="7"/>
      <c r="C59" s="7">
        <v>30</v>
      </c>
      <c r="D59" s="7"/>
      <c r="E59" s="7">
        <v>30</v>
      </c>
      <c r="F59" s="7"/>
      <c r="G59" s="7"/>
      <c r="H59" s="7"/>
      <c r="I59" s="7"/>
      <c r="J59" s="7"/>
      <c r="K59" s="14">
        <v>40</v>
      </c>
    </row>
    <row r="60" spans="1:11" x14ac:dyDescent="0.3">
      <c r="A60" s="13" t="s">
        <v>92</v>
      </c>
      <c r="B60" s="7">
        <v>30</v>
      </c>
      <c r="C60" s="7"/>
      <c r="D60" s="7">
        <v>10</v>
      </c>
      <c r="E60" s="7"/>
      <c r="F60" s="7">
        <v>10</v>
      </c>
      <c r="G60" s="7">
        <v>10</v>
      </c>
      <c r="H60" s="7">
        <v>20</v>
      </c>
      <c r="I60" s="7"/>
      <c r="J60" s="7"/>
      <c r="K60" s="14">
        <v>20</v>
      </c>
    </row>
    <row r="61" spans="1:11" x14ac:dyDescent="0.3">
      <c r="A61" s="13" t="s">
        <v>93</v>
      </c>
      <c r="B61" s="7">
        <v>10</v>
      </c>
      <c r="C61" s="7"/>
      <c r="D61" s="7">
        <v>20</v>
      </c>
      <c r="E61" s="7"/>
      <c r="F61" s="7">
        <v>40</v>
      </c>
      <c r="G61" s="7"/>
      <c r="H61" s="7"/>
      <c r="I61" s="7">
        <v>8</v>
      </c>
      <c r="J61" s="7">
        <v>22</v>
      </c>
      <c r="K61" s="14"/>
    </row>
    <row r="62" spans="1:11" x14ac:dyDescent="0.3">
      <c r="A62" s="13" t="s">
        <v>94</v>
      </c>
      <c r="B62" s="7"/>
      <c r="C62" s="7">
        <v>15</v>
      </c>
      <c r="D62" s="7">
        <v>5</v>
      </c>
      <c r="E62" s="7">
        <v>30</v>
      </c>
      <c r="F62" s="7">
        <v>20</v>
      </c>
      <c r="G62" s="7"/>
      <c r="H62" s="7"/>
      <c r="I62" s="7">
        <v>30</v>
      </c>
      <c r="J62" s="7"/>
      <c r="K62" s="14"/>
    </row>
    <row r="63" spans="1:11" x14ac:dyDescent="0.3">
      <c r="A63" s="13" t="s">
        <v>98</v>
      </c>
      <c r="B63" s="7"/>
      <c r="C63" s="7"/>
      <c r="D63" s="7">
        <v>20</v>
      </c>
      <c r="E63" s="7"/>
      <c r="F63" s="7">
        <v>40</v>
      </c>
      <c r="G63" s="7"/>
      <c r="H63" s="7">
        <v>10</v>
      </c>
      <c r="I63" s="7">
        <v>10</v>
      </c>
      <c r="J63" s="7"/>
      <c r="K63" s="14">
        <v>20</v>
      </c>
    </row>
    <row r="64" spans="1:11" x14ac:dyDescent="0.3">
      <c r="A64" s="13" t="s">
        <v>95</v>
      </c>
      <c r="B64" s="7"/>
      <c r="C64" s="7">
        <v>30</v>
      </c>
      <c r="D64" s="7">
        <v>20</v>
      </c>
      <c r="E64" s="7"/>
      <c r="F64" s="7">
        <v>20</v>
      </c>
      <c r="G64" s="7">
        <v>15</v>
      </c>
      <c r="H64" s="7"/>
      <c r="I64" s="7"/>
      <c r="J64" s="7">
        <v>15</v>
      </c>
      <c r="K64" s="14"/>
    </row>
    <row r="65" spans="1:11" x14ac:dyDescent="0.3">
      <c r="A65" s="13" t="s">
        <v>96</v>
      </c>
      <c r="B65" s="7"/>
      <c r="C65" s="7"/>
      <c r="D65" s="7">
        <v>10</v>
      </c>
      <c r="E65" s="7">
        <v>20</v>
      </c>
      <c r="F65" s="7"/>
      <c r="G65" s="7"/>
      <c r="H65" s="7">
        <v>30</v>
      </c>
      <c r="I65" s="7">
        <v>40</v>
      </c>
      <c r="J65" s="7"/>
      <c r="K65" s="14"/>
    </row>
    <row r="66" spans="1:11" x14ac:dyDescent="0.3">
      <c r="A66" s="30" t="s">
        <v>105</v>
      </c>
      <c r="B66" s="31"/>
      <c r="C66" s="31">
        <v>30</v>
      </c>
      <c r="D66" s="31"/>
      <c r="E66" s="31">
        <v>20</v>
      </c>
      <c r="F66" s="31">
        <v>30</v>
      </c>
      <c r="G66" s="31"/>
      <c r="H66" s="31"/>
      <c r="I66" s="31"/>
      <c r="J66" s="31">
        <v>20</v>
      </c>
      <c r="K66" s="32"/>
    </row>
    <row r="67" spans="1:11" ht="15" thickBot="1" x14ac:dyDescent="0.35">
      <c r="A67" s="15" t="s">
        <v>97</v>
      </c>
      <c r="B67" s="16"/>
      <c r="C67" s="16">
        <v>10</v>
      </c>
      <c r="D67" s="16">
        <v>10</v>
      </c>
      <c r="E67" s="16">
        <v>30</v>
      </c>
      <c r="F67" s="16"/>
      <c r="G67" s="16"/>
      <c r="H67" s="16">
        <v>10</v>
      </c>
      <c r="I67" s="16">
        <v>40</v>
      </c>
      <c r="J67" s="16"/>
      <c r="K67" s="17"/>
    </row>
    <row r="69" spans="1:11" ht="24" thickBot="1" x14ac:dyDescent="0.5">
      <c r="B69" s="88" t="s">
        <v>109</v>
      </c>
      <c r="C69" s="88"/>
      <c r="D69" s="88"/>
      <c r="E69" s="88"/>
      <c r="F69" s="88"/>
      <c r="G69" s="88"/>
      <c r="H69" s="88"/>
      <c r="I69" s="88"/>
      <c r="J69" s="88"/>
      <c r="K69" s="88"/>
    </row>
    <row r="70" spans="1:11" s="34" customFormat="1" ht="16.2" thickBot="1" x14ac:dyDescent="0.35">
      <c r="B70" s="9" t="s">
        <v>19</v>
      </c>
      <c r="C70" s="10" t="s">
        <v>20</v>
      </c>
      <c r="D70" s="10" t="s">
        <v>31</v>
      </c>
      <c r="E70" s="10" t="s">
        <v>21</v>
      </c>
      <c r="F70" s="10" t="s">
        <v>22</v>
      </c>
      <c r="G70" s="10" t="s">
        <v>23</v>
      </c>
      <c r="H70" s="10" t="s">
        <v>24</v>
      </c>
      <c r="I70" s="10" t="s">
        <v>25</v>
      </c>
      <c r="J70" s="10" t="s">
        <v>26</v>
      </c>
      <c r="K70" s="11" t="s">
        <v>27</v>
      </c>
    </row>
    <row r="71" spans="1:11" ht="16.2" thickBot="1" x14ac:dyDescent="0.35">
      <c r="B71" s="35">
        <f>SUM(B4:B67)</f>
        <v>836.78</v>
      </c>
      <c r="C71" s="36">
        <f t="shared" ref="C71:K71" si="0">SUM(C4:C67)</f>
        <v>679.5</v>
      </c>
      <c r="D71" s="36">
        <f t="shared" si="0"/>
        <v>622.22</v>
      </c>
      <c r="E71" s="36">
        <f t="shared" si="0"/>
        <v>812.3</v>
      </c>
      <c r="F71" s="36">
        <f t="shared" si="0"/>
        <v>974</v>
      </c>
      <c r="G71" s="36">
        <f t="shared" si="0"/>
        <v>242</v>
      </c>
      <c r="H71" s="36">
        <f t="shared" si="0"/>
        <v>463.5</v>
      </c>
      <c r="I71" s="36">
        <f t="shared" si="0"/>
        <v>489.5</v>
      </c>
      <c r="J71" s="36">
        <f t="shared" si="0"/>
        <v>546.5</v>
      </c>
      <c r="K71" s="37">
        <f t="shared" si="0"/>
        <v>733.7</v>
      </c>
    </row>
  </sheetData>
  <mergeCells count="2">
    <mergeCell ref="A1:K1"/>
    <mergeCell ref="B69:K69"/>
  </mergeCells>
  <pageMargins left="0.62992125984251968" right="3.937007874015748E-2" top="0.74803149606299213" bottom="1.3385826771653544" header="0.31496062992125984" footer="0.31496062992125984"/>
  <pageSetup paperSize="8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1"/>
  <sheetViews>
    <sheetView showGridLines="0" workbookViewId="0">
      <selection activeCell="N1" sqref="N1"/>
    </sheetView>
  </sheetViews>
  <sheetFormatPr defaultRowHeight="14.4" x14ac:dyDescent="0.3"/>
  <sheetData>
    <row r="1" spans="1:13" ht="51.6" x14ac:dyDescent="0.95">
      <c r="A1" s="89" t="s">
        <v>108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3" spans="1:13" ht="18" x14ac:dyDescent="0.35">
      <c r="B3" s="38" t="s">
        <v>19</v>
      </c>
      <c r="M3" s="38" t="s">
        <v>24</v>
      </c>
    </row>
    <row r="26" spans="2:13" ht="18" x14ac:dyDescent="0.35">
      <c r="B26" s="38" t="s">
        <v>20</v>
      </c>
      <c r="M26" s="38" t="s">
        <v>106</v>
      </c>
    </row>
    <row r="51" spans="2:2" ht="18" x14ac:dyDescent="0.35">
      <c r="B51" s="38" t="s">
        <v>21</v>
      </c>
    </row>
    <row r="74" spans="2:2" ht="18" x14ac:dyDescent="0.35">
      <c r="B74" s="38" t="s">
        <v>107</v>
      </c>
    </row>
    <row r="101" spans="2:2" ht="18" x14ac:dyDescent="0.35">
      <c r="B101" s="38" t="s">
        <v>23</v>
      </c>
    </row>
    <row r="121" spans="2:2" ht="18" x14ac:dyDescent="0.35">
      <c r="B121" s="38" t="s">
        <v>25</v>
      </c>
    </row>
    <row r="151" spans="2:2" ht="18" x14ac:dyDescent="0.35">
      <c r="B151" s="38" t="s">
        <v>26</v>
      </c>
    </row>
  </sheetData>
  <mergeCells count="1">
    <mergeCell ref="A1:K1"/>
  </mergeCells>
  <pageMargins left="0.25" right="0.25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2"/>
  <sheetViews>
    <sheetView topLeftCell="A13" zoomScale="115" zoomScaleNormal="115" workbookViewId="0">
      <selection activeCell="Q148" sqref="Q147:Q148"/>
    </sheetView>
  </sheetViews>
  <sheetFormatPr defaultRowHeight="14.4" x14ac:dyDescent="0.3"/>
  <sheetData>
    <row r="3" spans="1:10" x14ac:dyDescent="0.3">
      <c r="B3" s="3" t="s">
        <v>19</v>
      </c>
      <c r="C3" s="3" t="s">
        <v>20</v>
      </c>
      <c r="D3" s="3" t="s">
        <v>31</v>
      </c>
      <c r="E3" s="3" t="s">
        <v>21</v>
      </c>
      <c r="F3" s="3" t="s">
        <v>22</v>
      </c>
      <c r="G3" s="3" t="s">
        <v>23</v>
      </c>
      <c r="H3" s="3" t="s">
        <v>24</v>
      </c>
      <c r="I3" s="3" t="s">
        <v>25</v>
      </c>
      <c r="J3" s="3" t="s">
        <v>26</v>
      </c>
    </row>
    <row r="4" spans="1:10" x14ac:dyDescent="0.3">
      <c r="A4" t="s">
        <v>1</v>
      </c>
      <c r="B4">
        <v>132</v>
      </c>
      <c r="C4">
        <v>511.5</v>
      </c>
      <c r="D4">
        <v>4530</v>
      </c>
      <c r="E4">
        <v>290</v>
      </c>
      <c r="F4">
        <v>804.5</v>
      </c>
      <c r="G4">
        <v>504</v>
      </c>
      <c r="H4">
        <v>60.2</v>
      </c>
      <c r="I4">
        <v>225</v>
      </c>
      <c r="J4">
        <v>623.5</v>
      </c>
    </row>
    <row r="5" spans="1:10" x14ac:dyDescent="0.3">
      <c r="A5" t="s">
        <v>2</v>
      </c>
      <c r="B5">
        <v>133</v>
      </c>
      <c r="C5">
        <v>508</v>
      </c>
      <c r="D5">
        <v>4530</v>
      </c>
      <c r="E5">
        <v>287</v>
      </c>
      <c r="F5">
        <v>790</v>
      </c>
      <c r="G5">
        <v>504</v>
      </c>
      <c r="H5">
        <v>60</v>
      </c>
      <c r="I5">
        <v>225</v>
      </c>
      <c r="J5">
        <v>623</v>
      </c>
    </row>
    <row r="6" spans="1:10" x14ac:dyDescent="0.3">
      <c r="A6" t="s">
        <v>3</v>
      </c>
      <c r="B6">
        <v>132</v>
      </c>
      <c r="C6">
        <v>512</v>
      </c>
      <c r="D6">
        <v>4575</v>
      </c>
      <c r="E6">
        <v>287</v>
      </c>
      <c r="F6">
        <v>799</v>
      </c>
      <c r="G6">
        <v>504</v>
      </c>
      <c r="H6">
        <v>60.4</v>
      </c>
      <c r="I6">
        <v>229</v>
      </c>
      <c r="J6">
        <v>627</v>
      </c>
    </row>
    <row r="7" spans="1:10" x14ac:dyDescent="0.3">
      <c r="A7" t="s">
        <v>4</v>
      </c>
      <c r="B7">
        <v>133</v>
      </c>
      <c r="C7">
        <v>510.5</v>
      </c>
      <c r="D7">
        <v>4575</v>
      </c>
      <c r="E7">
        <v>288</v>
      </c>
      <c r="F7">
        <v>790.5</v>
      </c>
      <c r="G7">
        <v>504</v>
      </c>
      <c r="H7">
        <v>60.1</v>
      </c>
      <c r="I7">
        <v>230</v>
      </c>
      <c r="J7">
        <v>641</v>
      </c>
    </row>
    <row r="8" spans="1:10" x14ac:dyDescent="0.3">
      <c r="A8" t="s">
        <v>0</v>
      </c>
      <c r="B8">
        <v>134</v>
      </c>
      <c r="C8">
        <v>513.5</v>
      </c>
      <c r="D8">
        <v>4600</v>
      </c>
      <c r="E8">
        <v>285</v>
      </c>
      <c r="F8">
        <v>794</v>
      </c>
      <c r="G8">
        <v>504</v>
      </c>
      <c r="H8">
        <v>60.7</v>
      </c>
      <c r="I8">
        <v>230</v>
      </c>
      <c r="J8">
        <v>633</v>
      </c>
    </row>
    <row r="9" spans="1:10" x14ac:dyDescent="0.3">
      <c r="A9" t="s">
        <v>5</v>
      </c>
      <c r="B9">
        <v>133</v>
      </c>
      <c r="C9">
        <v>509.5</v>
      </c>
      <c r="D9">
        <v>4595</v>
      </c>
      <c r="E9">
        <v>289</v>
      </c>
      <c r="F9">
        <v>790.5</v>
      </c>
      <c r="G9">
        <v>504</v>
      </c>
      <c r="H9">
        <v>60</v>
      </c>
      <c r="I9">
        <v>230.5</v>
      </c>
      <c r="J9">
        <v>644</v>
      </c>
    </row>
    <row r="10" spans="1:10" x14ac:dyDescent="0.3">
      <c r="A10" t="s">
        <v>6</v>
      </c>
      <c r="B10">
        <v>135</v>
      </c>
      <c r="C10">
        <v>502.5</v>
      </c>
      <c r="D10">
        <v>4540</v>
      </c>
      <c r="E10">
        <v>283</v>
      </c>
      <c r="F10">
        <v>785</v>
      </c>
      <c r="G10">
        <v>504</v>
      </c>
      <c r="H10">
        <v>59</v>
      </c>
      <c r="I10">
        <v>229.5</v>
      </c>
      <c r="J10">
        <v>637</v>
      </c>
    </row>
    <row r="11" spans="1:10" x14ac:dyDescent="0.3">
      <c r="A11" t="s">
        <v>7</v>
      </c>
      <c r="B11">
        <v>132</v>
      </c>
      <c r="C11">
        <v>502</v>
      </c>
      <c r="D11">
        <v>4540</v>
      </c>
      <c r="E11">
        <v>283</v>
      </c>
      <c r="F11">
        <v>792</v>
      </c>
      <c r="G11">
        <v>504</v>
      </c>
      <c r="H11">
        <v>61</v>
      </c>
      <c r="I11">
        <v>232</v>
      </c>
      <c r="J11">
        <v>643</v>
      </c>
    </row>
    <row r="12" spans="1:10" x14ac:dyDescent="0.3">
      <c r="A12" t="s">
        <v>8</v>
      </c>
      <c r="B12">
        <v>131</v>
      </c>
      <c r="C12">
        <v>503.5</v>
      </c>
      <c r="D12">
        <v>4540</v>
      </c>
      <c r="E12">
        <v>286</v>
      </c>
      <c r="F12">
        <v>799.5</v>
      </c>
      <c r="G12">
        <v>504</v>
      </c>
      <c r="H12">
        <v>62</v>
      </c>
      <c r="I12">
        <v>234</v>
      </c>
      <c r="J12">
        <v>637.5</v>
      </c>
    </row>
    <row r="13" spans="1:10" x14ac:dyDescent="0.3">
      <c r="A13" t="s">
        <v>9</v>
      </c>
      <c r="B13">
        <v>134</v>
      </c>
      <c r="C13">
        <v>504</v>
      </c>
      <c r="D13">
        <v>4540</v>
      </c>
      <c r="E13">
        <v>284</v>
      </c>
      <c r="F13">
        <v>802.5</v>
      </c>
      <c r="G13">
        <v>504</v>
      </c>
      <c r="H13">
        <v>63</v>
      </c>
      <c r="I13">
        <v>237</v>
      </c>
      <c r="J13">
        <v>638.5</v>
      </c>
    </row>
    <row r="14" spans="1:10" x14ac:dyDescent="0.3">
      <c r="A14" t="s">
        <v>10</v>
      </c>
      <c r="B14">
        <v>133</v>
      </c>
      <c r="C14">
        <v>505</v>
      </c>
      <c r="D14">
        <v>4565</v>
      </c>
      <c r="E14">
        <v>285</v>
      </c>
      <c r="F14">
        <v>803.5</v>
      </c>
      <c r="G14">
        <v>504</v>
      </c>
      <c r="H14">
        <v>62.5</v>
      </c>
      <c r="I14">
        <v>235</v>
      </c>
      <c r="J14">
        <v>641</v>
      </c>
    </row>
    <row r="15" spans="1:10" x14ac:dyDescent="0.3">
      <c r="A15" t="s">
        <v>11</v>
      </c>
      <c r="B15">
        <v>131</v>
      </c>
      <c r="C15">
        <v>508</v>
      </c>
      <c r="D15">
        <v>4590</v>
      </c>
      <c r="E15">
        <v>284</v>
      </c>
      <c r="F15">
        <v>803.5</v>
      </c>
      <c r="G15">
        <v>504</v>
      </c>
      <c r="H15">
        <v>62.3</v>
      </c>
      <c r="I15">
        <v>237</v>
      </c>
      <c r="J15">
        <v>640</v>
      </c>
    </row>
    <row r="16" spans="1:10" x14ac:dyDescent="0.3">
      <c r="A16" t="s">
        <v>12</v>
      </c>
      <c r="B16">
        <v>130</v>
      </c>
      <c r="C16">
        <v>500.5</v>
      </c>
      <c r="D16">
        <v>4590</v>
      </c>
      <c r="E16">
        <v>285</v>
      </c>
      <c r="F16">
        <v>800</v>
      </c>
      <c r="G16">
        <v>504</v>
      </c>
      <c r="H16">
        <v>62</v>
      </c>
      <c r="I16">
        <v>237</v>
      </c>
      <c r="J16">
        <v>645.5</v>
      </c>
    </row>
    <row r="17" spans="1:10" x14ac:dyDescent="0.3">
      <c r="A17" t="s">
        <v>13</v>
      </c>
      <c r="B17">
        <v>131</v>
      </c>
      <c r="C17">
        <v>505.5</v>
      </c>
      <c r="D17">
        <v>4590</v>
      </c>
      <c r="E17">
        <v>283</v>
      </c>
      <c r="F17">
        <v>800</v>
      </c>
      <c r="G17">
        <v>504</v>
      </c>
      <c r="H17">
        <v>61.3</v>
      </c>
      <c r="I17">
        <v>235</v>
      </c>
      <c r="J17">
        <v>650</v>
      </c>
    </row>
    <row r="18" spans="1:10" x14ac:dyDescent="0.3">
      <c r="A18" t="s">
        <v>14</v>
      </c>
      <c r="B18">
        <v>133</v>
      </c>
      <c r="C18">
        <v>504.5</v>
      </c>
      <c r="D18">
        <v>4560</v>
      </c>
      <c r="E18">
        <v>282</v>
      </c>
      <c r="F18">
        <v>804</v>
      </c>
      <c r="G18">
        <v>518.4</v>
      </c>
      <c r="H18">
        <v>62.6</v>
      </c>
      <c r="I18">
        <v>234.5</v>
      </c>
      <c r="J18">
        <v>649</v>
      </c>
    </row>
    <row r="19" spans="1:10" x14ac:dyDescent="0.3">
      <c r="A19" t="s">
        <v>15</v>
      </c>
      <c r="B19">
        <v>133</v>
      </c>
      <c r="C19">
        <v>502</v>
      </c>
      <c r="D19">
        <v>4560</v>
      </c>
      <c r="E19">
        <v>280</v>
      </c>
      <c r="F19">
        <v>802.5</v>
      </c>
      <c r="G19">
        <v>518.4</v>
      </c>
      <c r="H19">
        <v>63.3</v>
      </c>
      <c r="I19">
        <v>230.5</v>
      </c>
      <c r="J19">
        <v>648</v>
      </c>
    </row>
    <row r="20" spans="1:10" x14ac:dyDescent="0.3">
      <c r="A20" t="s">
        <v>16</v>
      </c>
      <c r="B20">
        <v>137</v>
      </c>
      <c r="C20">
        <v>504</v>
      </c>
      <c r="D20">
        <v>4560</v>
      </c>
      <c r="E20">
        <v>280</v>
      </c>
      <c r="F20">
        <v>801.5</v>
      </c>
      <c r="G20">
        <v>520.79999999999995</v>
      </c>
      <c r="H20">
        <v>62.9</v>
      </c>
      <c r="I20">
        <v>232</v>
      </c>
      <c r="J20">
        <v>646</v>
      </c>
    </row>
    <row r="21" spans="1:10" x14ac:dyDescent="0.3">
      <c r="A21" t="s">
        <v>17</v>
      </c>
      <c r="B21">
        <v>138</v>
      </c>
      <c r="C21">
        <v>508</v>
      </c>
      <c r="D21">
        <v>4560</v>
      </c>
      <c r="E21">
        <v>280</v>
      </c>
      <c r="F21">
        <v>806</v>
      </c>
      <c r="G21">
        <v>520.79999999999995</v>
      </c>
      <c r="H21">
        <v>61.6</v>
      </c>
      <c r="I21">
        <v>232</v>
      </c>
      <c r="J21">
        <v>640</v>
      </c>
    </row>
    <row r="22" spans="1:10" x14ac:dyDescent="0.3">
      <c r="A22" t="s">
        <v>18</v>
      </c>
      <c r="B22">
        <v>139</v>
      </c>
      <c r="C22">
        <v>510</v>
      </c>
      <c r="D22">
        <v>4565</v>
      </c>
      <c r="E22">
        <v>282</v>
      </c>
      <c r="F22">
        <v>804</v>
      </c>
      <c r="G22">
        <v>520.79999999999995</v>
      </c>
      <c r="H22">
        <v>60.9</v>
      </c>
      <c r="I22">
        <v>234.5</v>
      </c>
      <c r="J22">
        <v>635</v>
      </c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zoomScale="70" zoomScaleNormal="70" workbookViewId="0">
      <selection activeCell="P10" sqref="P10"/>
    </sheetView>
  </sheetViews>
  <sheetFormatPr defaultRowHeight="14.4" x14ac:dyDescent="0.3"/>
  <cols>
    <col min="1" max="1" width="19.109375" customWidth="1"/>
    <col min="2" max="2" width="15.77734375" style="65" bestFit="1" customWidth="1"/>
    <col min="3" max="3" width="15.109375" style="65" bestFit="1" customWidth="1"/>
    <col min="4" max="4" width="15.77734375" style="65" bestFit="1" customWidth="1"/>
    <col min="5" max="8" width="15.109375" style="65" bestFit="1" customWidth="1"/>
    <col min="9" max="11" width="15.109375" bestFit="1" customWidth="1"/>
    <col min="12" max="13" width="14.5546875" bestFit="1" customWidth="1"/>
    <col min="14" max="16" width="15.6640625" bestFit="1" customWidth="1"/>
  </cols>
  <sheetData>
    <row r="1" spans="1:16" ht="46.2" x14ac:dyDescent="0.85">
      <c r="A1" s="86" t="s">
        <v>115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6" ht="15" thickBot="1" x14ac:dyDescent="0.35"/>
    <row r="3" spans="1:16" ht="16.2" thickBot="1" x14ac:dyDescent="0.35">
      <c r="B3" s="42" t="s">
        <v>99</v>
      </c>
      <c r="C3" s="43" t="s">
        <v>5</v>
      </c>
      <c r="D3" s="43" t="s">
        <v>6</v>
      </c>
      <c r="E3" s="43" t="s">
        <v>7</v>
      </c>
      <c r="F3" s="43" t="s">
        <v>8</v>
      </c>
      <c r="G3" s="43" t="s">
        <v>9</v>
      </c>
      <c r="H3" s="43" t="s">
        <v>10</v>
      </c>
      <c r="I3" s="43" t="s">
        <v>11</v>
      </c>
      <c r="J3" s="43" t="s">
        <v>12</v>
      </c>
      <c r="K3" s="43" t="s">
        <v>13</v>
      </c>
      <c r="L3" s="43" t="s">
        <v>14</v>
      </c>
      <c r="M3" s="43" t="s">
        <v>15</v>
      </c>
      <c r="N3" s="43" t="s">
        <v>16</v>
      </c>
      <c r="O3" s="43" t="s">
        <v>17</v>
      </c>
      <c r="P3" s="44" t="s">
        <v>18</v>
      </c>
    </row>
    <row r="4" spans="1:16" ht="16.2" thickBot="1" x14ac:dyDescent="0.35">
      <c r="A4" s="56" t="s">
        <v>112</v>
      </c>
      <c r="B4" s="91">
        <v>100000</v>
      </c>
      <c r="C4" s="92">
        <v>99282.230856586641</v>
      </c>
      <c r="D4" s="92">
        <v>100654.60609993512</v>
      </c>
      <c r="E4" s="92">
        <v>98515.874756651538</v>
      </c>
      <c r="F4" s="92">
        <v>97802.964308890339</v>
      </c>
      <c r="G4" s="92">
        <v>99941.695652173919</v>
      </c>
      <c r="H4" s="92">
        <v>99253.0786826736</v>
      </c>
      <c r="I4" s="92">
        <v>97851.551265412068</v>
      </c>
      <c r="J4" s="92">
        <v>97138.64081765087</v>
      </c>
      <c r="K4" s="92">
        <v>97851.551265412068</v>
      </c>
      <c r="L4" s="92">
        <v>99248.219987021424</v>
      </c>
      <c r="M4" s="92">
        <v>99248.219987021424</v>
      </c>
      <c r="N4" s="92">
        <v>102099.86177806619</v>
      </c>
      <c r="O4" s="92">
        <v>102812.77222582739</v>
      </c>
      <c r="P4" s="93">
        <v>103530.54136924076</v>
      </c>
    </row>
    <row r="5" spans="1:16" s="47" customFormat="1" ht="16.2" thickBot="1" x14ac:dyDescent="0.35">
      <c r="A5" s="66" t="s">
        <v>114</v>
      </c>
      <c r="B5" s="91">
        <v>98698.891023696371</v>
      </c>
      <c r="C5" s="92">
        <v>99645.936562510542</v>
      </c>
      <c r="D5" s="92">
        <v>97717.05935888362</v>
      </c>
      <c r="E5" s="92">
        <v>97697.509016752636</v>
      </c>
      <c r="F5" s="92">
        <v>98583.746250042139</v>
      </c>
      <c r="G5" s="92">
        <v>98051.572454242094</v>
      </c>
      <c r="H5" s="92">
        <v>98366.535207469584</v>
      </c>
      <c r="I5" s="92">
        <v>98207.975191289996</v>
      </c>
      <c r="J5" s="92">
        <v>98190.582128290698</v>
      </c>
      <c r="K5" s="92">
        <v>97834.361411669539</v>
      </c>
      <c r="L5" s="92">
        <v>97519.398658442049</v>
      </c>
      <c r="M5" s="92">
        <v>96869.922809856085</v>
      </c>
      <c r="N5" s="92">
        <v>96948.124178380036</v>
      </c>
      <c r="O5" s="92">
        <v>97104.526915427938</v>
      </c>
      <c r="P5" s="93">
        <v>97734.452421882903</v>
      </c>
    </row>
    <row r="25" spans="1:16" ht="91.8" x14ac:dyDescent="1.65">
      <c r="A25" s="90" t="s">
        <v>116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</row>
    <row r="26" spans="1:16" ht="21" x14ac:dyDescent="0.4">
      <c r="A26" s="1"/>
    </row>
    <row r="27" spans="1:16" ht="7.2" customHeight="1" x14ac:dyDescent="0.4">
      <c r="A27" s="1"/>
    </row>
    <row r="28" spans="1:16" ht="46.2" x14ac:dyDescent="0.85">
      <c r="A28" s="86" t="s">
        <v>117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</row>
    <row r="29" spans="1:16" ht="21" x14ac:dyDescent="0.4">
      <c r="A29" s="1"/>
    </row>
  </sheetData>
  <mergeCells count="3">
    <mergeCell ref="A1:P1"/>
    <mergeCell ref="A25:P25"/>
    <mergeCell ref="A28:P28"/>
  </mergeCells>
  <pageMargins left="0.82677165354330717" right="0.23622047244094491" top="0.74803149606299213" bottom="0.74803149606299213" header="0.31496062992125984" footer="0.31496062992125984"/>
  <pageSetup paperSize="9"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98"/>
  <sheetViews>
    <sheetView tabSelected="1" zoomScaleNormal="100" workbookViewId="0">
      <selection activeCell="A2" sqref="A2:K2"/>
    </sheetView>
  </sheetViews>
  <sheetFormatPr defaultRowHeight="14.4" x14ac:dyDescent="0.3"/>
  <cols>
    <col min="2" max="2" width="23.33203125" bestFit="1" customWidth="1"/>
    <col min="12" max="12" width="8.88671875" customWidth="1"/>
    <col min="14" max="15" width="10.44140625" bestFit="1" customWidth="1"/>
    <col min="16" max="16" width="13" bestFit="1" customWidth="1"/>
    <col min="17" max="17" width="10.44140625" bestFit="1" customWidth="1"/>
    <col min="18" max="18" width="13.6640625" bestFit="1" customWidth="1"/>
    <col min="19" max="19" width="9.44140625" bestFit="1" customWidth="1"/>
    <col min="20" max="21" width="10.44140625" bestFit="1" customWidth="1"/>
    <col min="22" max="22" width="9.44140625" bestFit="1" customWidth="1"/>
    <col min="23" max="23" width="16.6640625" customWidth="1"/>
    <col min="25" max="27" width="16.109375" bestFit="1" customWidth="1"/>
    <col min="28" max="29" width="14.88671875" bestFit="1" customWidth="1"/>
    <col min="30" max="34" width="16.109375" bestFit="1" customWidth="1"/>
    <col min="35" max="35" width="14.21875" bestFit="1" customWidth="1"/>
    <col min="36" max="36" width="14" bestFit="1" customWidth="1"/>
    <col min="37" max="39" width="13.6640625" bestFit="1" customWidth="1"/>
  </cols>
  <sheetData>
    <row r="2" spans="1:18" ht="21" x14ac:dyDescent="0.4">
      <c r="A2" s="84" t="s">
        <v>28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8" x14ac:dyDescent="0.3">
      <c r="C3" s="3" t="s">
        <v>19</v>
      </c>
      <c r="D3" s="3" t="s">
        <v>20</v>
      </c>
      <c r="E3" s="3" t="s">
        <v>31</v>
      </c>
      <c r="F3" s="3" t="s">
        <v>21</v>
      </c>
      <c r="G3" s="3" t="s">
        <v>22</v>
      </c>
      <c r="H3" s="3" t="s">
        <v>23</v>
      </c>
      <c r="I3" s="3" t="s">
        <v>24</v>
      </c>
      <c r="J3" s="3" t="s">
        <v>25</v>
      </c>
      <c r="K3" s="3" t="s">
        <v>26</v>
      </c>
      <c r="L3" s="3" t="s">
        <v>27</v>
      </c>
    </row>
    <row r="4" spans="1:18" x14ac:dyDescent="0.3">
      <c r="B4" t="s">
        <v>1</v>
      </c>
      <c r="C4">
        <v>132</v>
      </c>
      <c r="D4">
        <v>511.5</v>
      </c>
      <c r="E4">
        <v>4530</v>
      </c>
      <c r="F4">
        <v>290</v>
      </c>
      <c r="G4">
        <v>804.5</v>
      </c>
      <c r="H4">
        <v>504</v>
      </c>
      <c r="I4">
        <v>60.2</v>
      </c>
      <c r="J4">
        <v>225</v>
      </c>
      <c r="K4">
        <v>623.5</v>
      </c>
      <c r="L4">
        <v>1</v>
      </c>
    </row>
    <row r="5" spans="1:18" x14ac:dyDescent="0.3">
      <c r="B5" t="s">
        <v>2</v>
      </c>
      <c r="C5">
        <v>133</v>
      </c>
      <c r="D5">
        <v>508</v>
      </c>
      <c r="E5">
        <v>4530</v>
      </c>
      <c r="F5">
        <v>287</v>
      </c>
      <c r="G5">
        <v>790</v>
      </c>
      <c r="H5">
        <v>504</v>
      </c>
      <c r="I5">
        <v>60</v>
      </c>
      <c r="J5">
        <v>225</v>
      </c>
      <c r="K5">
        <v>623</v>
      </c>
      <c r="L5">
        <v>1</v>
      </c>
    </row>
    <row r="6" spans="1:18" x14ac:dyDescent="0.3">
      <c r="B6" t="s">
        <v>3</v>
      </c>
      <c r="C6">
        <v>132</v>
      </c>
      <c r="D6">
        <v>512</v>
      </c>
      <c r="E6">
        <v>4575</v>
      </c>
      <c r="F6">
        <v>287</v>
      </c>
      <c r="G6">
        <v>799</v>
      </c>
      <c r="H6">
        <v>504</v>
      </c>
      <c r="I6">
        <v>60.4</v>
      </c>
      <c r="J6">
        <v>229</v>
      </c>
      <c r="K6">
        <v>627</v>
      </c>
      <c r="L6">
        <v>1</v>
      </c>
    </row>
    <row r="7" spans="1:18" x14ac:dyDescent="0.3">
      <c r="B7" t="s">
        <v>4</v>
      </c>
      <c r="C7">
        <v>133</v>
      </c>
      <c r="D7">
        <v>510.5</v>
      </c>
      <c r="E7">
        <v>4575</v>
      </c>
      <c r="F7">
        <v>288</v>
      </c>
      <c r="G7">
        <v>790.5</v>
      </c>
      <c r="H7">
        <v>504</v>
      </c>
      <c r="I7">
        <v>60.1</v>
      </c>
      <c r="J7">
        <v>230</v>
      </c>
      <c r="K7">
        <v>641</v>
      </c>
      <c r="L7">
        <v>1</v>
      </c>
    </row>
    <row r="8" spans="1:18" x14ac:dyDescent="0.3">
      <c r="B8" t="s">
        <v>0</v>
      </c>
      <c r="C8">
        <v>134</v>
      </c>
      <c r="D8">
        <v>513.5</v>
      </c>
      <c r="E8">
        <v>4600</v>
      </c>
      <c r="F8">
        <v>285</v>
      </c>
      <c r="G8">
        <v>794</v>
      </c>
      <c r="H8">
        <v>504</v>
      </c>
      <c r="I8">
        <v>60.7</v>
      </c>
      <c r="J8">
        <v>230</v>
      </c>
      <c r="K8">
        <v>633</v>
      </c>
      <c r="L8">
        <v>1</v>
      </c>
    </row>
    <row r="9" spans="1:18" x14ac:dyDescent="0.3">
      <c r="B9" t="s">
        <v>5</v>
      </c>
      <c r="C9">
        <v>133</v>
      </c>
      <c r="D9">
        <v>509.5</v>
      </c>
      <c r="E9">
        <v>4595</v>
      </c>
      <c r="F9">
        <v>289</v>
      </c>
      <c r="G9">
        <v>790.5</v>
      </c>
      <c r="H9">
        <v>504</v>
      </c>
      <c r="I9">
        <v>60</v>
      </c>
      <c r="J9">
        <v>230.5</v>
      </c>
      <c r="K9">
        <v>644</v>
      </c>
      <c r="L9">
        <v>1</v>
      </c>
    </row>
    <row r="10" spans="1:18" x14ac:dyDescent="0.3">
      <c r="B10" t="s">
        <v>6</v>
      </c>
      <c r="C10">
        <v>135</v>
      </c>
      <c r="D10">
        <v>502.5</v>
      </c>
      <c r="E10">
        <v>4540</v>
      </c>
      <c r="F10">
        <v>283</v>
      </c>
      <c r="G10">
        <v>785</v>
      </c>
      <c r="H10">
        <v>504</v>
      </c>
      <c r="I10">
        <v>59</v>
      </c>
      <c r="J10">
        <v>229.5</v>
      </c>
      <c r="K10">
        <v>637</v>
      </c>
      <c r="L10">
        <v>1</v>
      </c>
    </row>
    <row r="11" spans="1:18" x14ac:dyDescent="0.3">
      <c r="B11" t="s">
        <v>7</v>
      </c>
      <c r="C11">
        <v>132</v>
      </c>
      <c r="D11">
        <v>502</v>
      </c>
      <c r="E11">
        <v>4540</v>
      </c>
      <c r="F11">
        <v>283</v>
      </c>
      <c r="G11">
        <v>792</v>
      </c>
      <c r="H11">
        <v>504</v>
      </c>
      <c r="I11">
        <v>61</v>
      </c>
      <c r="J11">
        <v>232</v>
      </c>
      <c r="K11">
        <v>643</v>
      </c>
      <c r="L11">
        <v>1</v>
      </c>
      <c r="R11" s="70"/>
    </row>
    <row r="12" spans="1:18" x14ac:dyDescent="0.3">
      <c r="B12" t="s">
        <v>8</v>
      </c>
      <c r="C12">
        <v>131</v>
      </c>
      <c r="D12">
        <v>503.5</v>
      </c>
      <c r="E12">
        <v>4540</v>
      </c>
      <c r="F12">
        <v>286</v>
      </c>
      <c r="G12">
        <v>799.5</v>
      </c>
      <c r="H12">
        <v>504</v>
      </c>
      <c r="I12">
        <v>62</v>
      </c>
      <c r="J12">
        <v>234</v>
      </c>
      <c r="K12">
        <v>637.5</v>
      </c>
      <c r="L12">
        <v>1</v>
      </c>
    </row>
    <row r="13" spans="1:18" x14ac:dyDescent="0.3">
      <c r="B13" t="s">
        <v>9</v>
      </c>
      <c r="C13">
        <v>134</v>
      </c>
      <c r="D13">
        <v>504</v>
      </c>
      <c r="E13">
        <v>4540</v>
      </c>
      <c r="F13">
        <v>284</v>
      </c>
      <c r="G13">
        <v>802.5</v>
      </c>
      <c r="H13">
        <v>504</v>
      </c>
      <c r="I13">
        <v>63</v>
      </c>
      <c r="J13">
        <v>237</v>
      </c>
      <c r="K13">
        <v>638.5</v>
      </c>
      <c r="L13">
        <v>1</v>
      </c>
    </row>
    <row r="14" spans="1:18" x14ac:dyDescent="0.3">
      <c r="B14" t="s">
        <v>10</v>
      </c>
      <c r="C14">
        <v>133</v>
      </c>
      <c r="D14">
        <v>505</v>
      </c>
      <c r="E14">
        <v>4565</v>
      </c>
      <c r="F14">
        <v>285</v>
      </c>
      <c r="G14">
        <v>803.5</v>
      </c>
      <c r="H14">
        <v>504</v>
      </c>
      <c r="I14">
        <v>62.5</v>
      </c>
      <c r="J14">
        <v>235</v>
      </c>
      <c r="K14">
        <v>641</v>
      </c>
      <c r="L14">
        <v>1</v>
      </c>
    </row>
    <row r="15" spans="1:18" x14ac:dyDescent="0.3">
      <c r="B15" t="s">
        <v>11</v>
      </c>
      <c r="C15">
        <v>131</v>
      </c>
      <c r="D15">
        <v>508</v>
      </c>
      <c r="E15">
        <v>4590</v>
      </c>
      <c r="F15">
        <v>284</v>
      </c>
      <c r="G15">
        <v>803.5</v>
      </c>
      <c r="H15">
        <v>504</v>
      </c>
      <c r="I15">
        <v>62.3</v>
      </c>
      <c r="J15">
        <v>237</v>
      </c>
      <c r="K15">
        <v>640</v>
      </c>
      <c r="L15">
        <v>1</v>
      </c>
      <c r="P15" s="69"/>
      <c r="Q15" s="69"/>
    </row>
    <row r="16" spans="1:18" x14ac:dyDescent="0.3">
      <c r="B16" t="s">
        <v>12</v>
      </c>
      <c r="C16">
        <v>130</v>
      </c>
      <c r="D16">
        <v>500.5</v>
      </c>
      <c r="E16">
        <v>4590</v>
      </c>
      <c r="F16">
        <v>285</v>
      </c>
      <c r="G16">
        <v>800</v>
      </c>
      <c r="H16">
        <v>504</v>
      </c>
      <c r="I16">
        <v>62</v>
      </c>
      <c r="J16">
        <v>237</v>
      </c>
      <c r="K16">
        <v>645.5</v>
      </c>
      <c r="L16">
        <v>1</v>
      </c>
      <c r="P16" s="68"/>
      <c r="Q16" s="65"/>
    </row>
    <row r="17" spans="1:39" x14ac:dyDescent="0.3">
      <c r="B17" t="s">
        <v>13</v>
      </c>
      <c r="C17">
        <v>131</v>
      </c>
      <c r="D17">
        <v>505.5</v>
      </c>
      <c r="E17">
        <v>4590</v>
      </c>
      <c r="F17">
        <v>283</v>
      </c>
      <c r="G17">
        <v>800</v>
      </c>
      <c r="H17">
        <v>504</v>
      </c>
      <c r="I17">
        <v>61.3</v>
      </c>
      <c r="J17">
        <v>235</v>
      </c>
      <c r="K17">
        <v>650</v>
      </c>
      <c r="L17">
        <v>1</v>
      </c>
    </row>
    <row r="18" spans="1:39" x14ac:dyDescent="0.3">
      <c r="B18" t="s">
        <v>14</v>
      </c>
      <c r="C18">
        <v>133</v>
      </c>
      <c r="D18">
        <v>504.5</v>
      </c>
      <c r="E18">
        <v>4560</v>
      </c>
      <c r="F18">
        <v>282</v>
      </c>
      <c r="G18">
        <v>804</v>
      </c>
      <c r="H18">
        <v>518.4</v>
      </c>
      <c r="I18">
        <v>62.6</v>
      </c>
      <c r="J18">
        <v>234.5</v>
      </c>
      <c r="K18">
        <v>649</v>
      </c>
      <c r="L18">
        <v>1</v>
      </c>
    </row>
    <row r="19" spans="1:39" x14ac:dyDescent="0.3">
      <c r="B19" t="s">
        <v>15</v>
      </c>
      <c r="C19">
        <v>133</v>
      </c>
      <c r="D19">
        <v>502</v>
      </c>
      <c r="E19">
        <v>4560</v>
      </c>
      <c r="F19">
        <v>280</v>
      </c>
      <c r="G19">
        <v>802.5</v>
      </c>
      <c r="H19">
        <v>518.4</v>
      </c>
      <c r="I19">
        <v>63.3</v>
      </c>
      <c r="J19">
        <v>230.5</v>
      </c>
      <c r="K19">
        <v>648</v>
      </c>
      <c r="L19">
        <v>1</v>
      </c>
    </row>
    <row r="20" spans="1:39" x14ac:dyDescent="0.3">
      <c r="B20" t="s">
        <v>16</v>
      </c>
      <c r="C20">
        <v>137</v>
      </c>
      <c r="D20">
        <v>504</v>
      </c>
      <c r="E20">
        <v>4560</v>
      </c>
      <c r="F20">
        <v>280</v>
      </c>
      <c r="G20">
        <v>801.5</v>
      </c>
      <c r="H20">
        <v>520.79999999999995</v>
      </c>
      <c r="I20">
        <v>62.9</v>
      </c>
      <c r="J20">
        <v>232</v>
      </c>
      <c r="K20">
        <v>646</v>
      </c>
      <c r="L20">
        <v>1</v>
      </c>
    </row>
    <row r="21" spans="1:39" x14ac:dyDescent="0.3">
      <c r="B21" t="s">
        <v>17</v>
      </c>
      <c r="C21">
        <v>138</v>
      </c>
      <c r="D21">
        <v>508</v>
      </c>
      <c r="E21">
        <v>4560</v>
      </c>
      <c r="F21">
        <v>280</v>
      </c>
      <c r="G21">
        <v>806</v>
      </c>
      <c r="H21">
        <v>520.79999999999995</v>
      </c>
      <c r="I21">
        <v>61.6</v>
      </c>
      <c r="J21">
        <v>232</v>
      </c>
      <c r="K21">
        <v>640</v>
      </c>
      <c r="L21">
        <v>1</v>
      </c>
    </row>
    <row r="22" spans="1:39" x14ac:dyDescent="0.3">
      <c r="B22" t="s">
        <v>18</v>
      </c>
      <c r="C22">
        <v>139</v>
      </c>
      <c r="D22">
        <v>510</v>
      </c>
      <c r="E22">
        <v>4565</v>
      </c>
      <c r="F22">
        <v>282</v>
      </c>
      <c r="G22">
        <v>804</v>
      </c>
      <c r="H22">
        <v>520.79999999999995</v>
      </c>
      <c r="I22">
        <v>60.9</v>
      </c>
      <c r="J22">
        <v>234.5</v>
      </c>
      <c r="K22">
        <v>635</v>
      </c>
      <c r="L22">
        <v>1</v>
      </c>
    </row>
    <row r="24" spans="1:39" s="1" customFormat="1" ht="34.200000000000003" thickBot="1" x14ac:dyDescent="0.7">
      <c r="B24" s="85" t="s">
        <v>102</v>
      </c>
      <c r="C24" s="85"/>
      <c r="D24" s="85"/>
      <c r="E24" s="85"/>
      <c r="F24" s="85"/>
      <c r="G24" s="85"/>
      <c r="H24" s="85"/>
      <c r="I24" s="85"/>
      <c r="J24" s="85"/>
      <c r="K24" s="85"/>
      <c r="L24" s="85"/>
      <c r="N24" s="84" t="s">
        <v>29</v>
      </c>
      <c r="O24" s="84"/>
      <c r="P24" s="84"/>
      <c r="Q24" s="84"/>
      <c r="R24" s="84"/>
      <c r="S24" s="84"/>
      <c r="T24" s="84"/>
      <c r="U24" s="84"/>
      <c r="V24" s="84"/>
      <c r="W24" s="84"/>
      <c r="Y24" s="41" t="s">
        <v>110</v>
      </c>
      <c r="Z24" s="40"/>
      <c r="AA24" s="40"/>
      <c r="AB24" s="40"/>
      <c r="AC24" s="40"/>
      <c r="AD24" s="40"/>
      <c r="AE24" s="40"/>
      <c r="AF24" s="40"/>
      <c r="AG24" s="40"/>
    </row>
    <row r="25" spans="1:39" s="1" customFormat="1" ht="21.6" thickBot="1" x14ac:dyDescent="0.45">
      <c r="A25" s="2"/>
      <c r="B25" s="21"/>
      <c r="C25" s="10" t="s">
        <v>19</v>
      </c>
      <c r="D25" s="10" t="s">
        <v>20</v>
      </c>
      <c r="E25" s="10" t="s">
        <v>31</v>
      </c>
      <c r="F25" s="10" t="s">
        <v>21</v>
      </c>
      <c r="G25" s="10" t="s">
        <v>22</v>
      </c>
      <c r="H25" s="10" t="s">
        <v>23</v>
      </c>
      <c r="I25" s="10" t="s">
        <v>24</v>
      </c>
      <c r="J25" s="10" t="s">
        <v>25</v>
      </c>
      <c r="K25" s="10" t="s">
        <v>26</v>
      </c>
      <c r="L25" s="11" t="s">
        <v>27</v>
      </c>
      <c r="N25" s="9" t="s">
        <v>19</v>
      </c>
      <c r="O25" s="10" t="s">
        <v>20</v>
      </c>
      <c r="P25" s="10" t="s">
        <v>31</v>
      </c>
      <c r="Q25" s="10" t="s">
        <v>21</v>
      </c>
      <c r="R25" s="10" t="s">
        <v>22</v>
      </c>
      <c r="S25" s="10" t="s">
        <v>23</v>
      </c>
      <c r="T25" s="10" t="s">
        <v>24</v>
      </c>
      <c r="U25" s="10" t="s">
        <v>25</v>
      </c>
      <c r="V25" s="10" t="s">
        <v>26</v>
      </c>
      <c r="W25" s="11" t="s">
        <v>100</v>
      </c>
      <c r="X25" s="3"/>
      <c r="Y25" s="33" t="s">
        <v>99</v>
      </c>
      <c r="Z25" s="33" t="s">
        <v>5</v>
      </c>
      <c r="AA25" s="33" t="s">
        <v>6</v>
      </c>
      <c r="AB25" s="33" t="s">
        <v>7</v>
      </c>
      <c r="AC25" s="33" t="s">
        <v>8</v>
      </c>
      <c r="AD25" s="33" t="s">
        <v>9</v>
      </c>
      <c r="AE25" s="33" t="s">
        <v>10</v>
      </c>
      <c r="AF25" s="33" t="s">
        <v>11</v>
      </c>
      <c r="AG25" s="33" t="s">
        <v>12</v>
      </c>
      <c r="AH25" s="33" t="s">
        <v>13</v>
      </c>
      <c r="AI25" s="33" t="s">
        <v>14</v>
      </c>
      <c r="AJ25" s="33" t="s">
        <v>15</v>
      </c>
      <c r="AK25" s="33" t="s">
        <v>16</v>
      </c>
      <c r="AL25" s="33" t="s">
        <v>17</v>
      </c>
      <c r="AM25" s="33" t="s">
        <v>18</v>
      </c>
    </row>
    <row r="26" spans="1:39" x14ac:dyDescent="0.3">
      <c r="A26" t="s">
        <v>30</v>
      </c>
      <c r="B26" s="18" t="s">
        <v>32</v>
      </c>
      <c r="C26" s="19">
        <v>31.25</v>
      </c>
      <c r="D26" s="19"/>
      <c r="E26" s="19">
        <v>31.25</v>
      </c>
      <c r="F26" s="19"/>
      <c r="G26" s="19"/>
      <c r="H26" s="19"/>
      <c r="I26" s="19">
        <v>12.5</v>
      </c>
      <c r="J26" s="19">
        <v>25</v>
      </c>
      <c r="K26" s="19"/>
      <c r="L26" s="20"/>
      <c r="N26" s="22">
        <f>C26*1000/C4</f>
        <v>236.74242424242425</v>
      </c>
      <c r="O26" s="23">
        <f>D26*1000/D4</f>
        <v>0</v>
      </c>
      <c r="P26" s="23">
        <f>E26*1000/E4</f>
        <v>6.8984547461368653</v>
      </c>
      <c r="Q26" s="23">
        <f t="shared" ref="Q26:V26" si="0">F26*1000/F4</f>
        <v>0</v>
      </c>
      <c r="R26" s="23">
        <f t="shared" si="0"/>
        <v>0</v>
      </c>
      <c r="S26" s="23">
        <f t="shared" si="0"/>
        <v>0</v>
      </c>
      <c r="T26" s="23">
        <f t="shared" si="0"/>
        <v>207.64119601328903</v>
      </c>
      <c r="U26" s="23">
        <f t="shared" si="0"/>
        <v>111.11111111111111</v>
      </c>
      <c r="V26" s="23">
        <f t="shared" si="0"/>
        <v>0</v>
      </c>
      <c r="W26" s="24">
        <f>L26*1000/L4</f>
        <v>0</v>
      </c>
      <c r="X26" s="5"/>
      <c r="Y26" s="12">
        <f>$N26*$C$8+$O26*$D$8+$P26*$E$8+$Q26*$F$8+$R26*$G$8+$S26*$H$8+$T26*$I$8+$U26*$J$8+$V26*$K$8+$W26</f>
        <v>101615.75283427662</v>
      </c>
      <c r="Z26" s="12">
        <f>$N26*$C$9+$O26*$D$9+$P26*$E$9+$Q26*$F$9+$R26*$G$9+$S26*$H$9+$T26*$I$9+$U26*$J$9+$V26*$K$9+$W26</f>
        <v>101254.72485464977</v>
      </c>
      <c r="AA26" s="12">
        <f>$N26*$C$10+$O26*$D$10+$P26*$E$10+$Q26*$F$10+$R26*$G$10+$S26*$H$10+$T26*$I$10+$U26*$J$10+$V26*$K$10+$W26</f>
        <v>101030.04238497269</v>
      </c>
      <c r="AB26" s="12">
        <f>$N26*$C$11+$O26*$D$11+$P26*$E$11+$Q26*$F$11+$R26*$G$11+$S26*$H$11+$T26*$I$11+$U26*$J$11+$V26*$K$11+$W26</f>
        <v>101012.87528204978</v>
      </c>
      <c r="AC26" s="12">
        <f>$N26*$C$12+$O26*$D$12+$P26*$E$12+$Q26*$F$12+$R26*$G$12+$S26*$H$12+$T26*$I$12+$U26*$J$12+$V26*$K$12+$W26</f>
        <v>101205.99627604286</v>
      </c>
      <c r="AD26" s="12">
        <f>$N26*$C$13+$O26*$D$13+$P26*$E$13+$Q26*$F$13+$R26*$G$13+$S26*$H$13+$T26*$I$13+$U26*$J$13+$V26*$K$13+$W26</f>
        <v>102457.19807811675</v>
      </c>
      <c r="AE26" s="12">
        <f>$N26*$C$14+$O26*$D$14+$P26*$E$14+$Q26*$F$14+$R26*$G$14+$S26*$H$14+$T26*$I$14+$U26*$J$14+$V26*$K$14+$W26</f>
        <v>102066.87420229889</v>
      </c>
      <c r="AF26" s="12">
        <f>$N26*$C$15+$O26*$D$15+$P26*$E$15+$Q26*$F$15+$R26*$G$15+$S26*$H$15+$T26*$I$15+$U26*$J$15+$V26*$K$15+$W26</f>
        <v>101946.54470548703</v>
      </c>
      <c r="AG26" s="12">
        <f>$N26*$C$16+$O26*$D$16+$P26*$E$16+$Q26*$F$16+$R26*$G$16+$S26*$H$16+$T26*$I$16+$U26*$J$16+$V26*$K$16+$W26</f>
        <v>101647.50992244063</v>
      </c>
      <c r="AH26" s="12">
        <f>$N26*$C$17+$O26*$D$17+$P26*$E$17+$Q26*$F$17+$R26*$G$17+$S26*$H$17+$T26*$I$17+$U26*$J$17+$V26*$K$17+$W26</f>
        <v>101516.68128725151</v>
      </c>
      <c r="AI26" s="12">
        <f>$N26*$C$18+$O26*$D$18+$P26*$E$18+$Q26*$F$18+$R26*$G$18+$S26*$H$18+$T26*$I$18+$U26*$J$18+$V26*$K$18+$W26</f>
        <v>101997.59049261399</v>
      </c>
      <c r="AJ26" s="12">
        <f>$N26*$C$19+$O26*$D$19+$P26*$E$19+$Q26*$F$19+$R26*$G$19+$S26*$H$19+$T26*$I$19+$U26*$J$19+$V26*$K$19+$W26</f>
        <v>101698.49488537884</v>
      </c>
      <c r="AK26" s="12">
        <f>$N26*$C$20+$O26*$D$20+$P26*$E$20+$Q26*$F$20+$R26*$G$20+$S26*$H$20+$T26*$I$20+$U26*$J$20+$V26*$K$20+$W26</f>
        <v>102729.07477060989</v>
      </c>
      <c r="AL26" s="12">
        <f>$N26*$C$21+$O26*$D$21+$P26*$E$21+$Q26*$F$21+$R26*$G$21+$S26*$H$21+$T26*$I$21+$U26*$J$21+$V26*$K$21+$W26</f>
        <v>102695.88364003504</v>
      </c>
      <c r="AM26" s="12">
        <f>$N26*$C$22+$O26*$D$22+$P26*$E$22+$Q26*$F$22+$R26*$G$22+$S26*$H$22+$T26*$I$22+$U26*$J$22+$V26*$K$22+$W26</f>
        <v>103099.54727857662</v>
      </c>
    </row>
    <row r="27" spans="1:39" x14ac:dyDescent="0.3">
      <c r="B27" s="13" t="s">
        <v>33</v>
      </c>
      <c r="C27" s="7"/>
      <c r="D27" s="7"/>
      <c r="E27" s="7"/>
      <c r="F27" s="7"/>
      <c r="G27" s="7">
        <v>50</v>
      </c>
      <c r="H27" s="7"/>
      <c r="I27" s="7"/>
      <c r="J27" s="7">
        <v>50</v>
      </c>
      <c r="K27" s="7"/>
      <c r="L27" s="14"/>
      <c r="N27" s="25">
        <f>C27*1000/C$4</f>
        <v>0</v>
      </c>
      <c r="O27" s="8">
        <f t="shared" ref="O27:W42" si="1">D27*1000/D$4</f>
        <v>0</v>
      </c>
      <c r="P27" s="8">
        <f t="shared" si="1"/>
        <v>0</v>
      </c>
      <c r="Q27" s="8">
        <f t="shared" si="1"/>
        <v>0</v>
      </c>
      <c r="R27" s="8">
        <f t="shared" si="1"/>
        <v>62.150403977625857</v>
      </c>
      <c r="S27" s="8">
        <f t="shared" si="1"/>
        <v>0</v>
      </c>
      <c r="T27" s="8">
        <f t="shared" si="1"/>
        <v>0</v>
      </c>
      <c r="U27" s="8">
        <f>J27*1000/J$4</f>
        <v>222.22222222222223</v>
      </c>
      <c r="V27" s="8">
        <f t="shared" si="1"/>
        <v>0</v>
      </c>
      <c r="W27" s="26">
        <f t="shared" si="1"/>
        <v>0</v>
      </c>
      <c r="X27" s="5"/>
      <c r="Y27" s="5">
        <f>N27*C$8+O27*D$8+P27*E$8+Q27*F$8+R27*G$8+S27*H$8+T27*I$8+U27*J$8+V27*K$8+W27</f>
        <v>100458.53186934604</v>
      </c>
      <c r="Z27" s="12">
        <f>$N27*$C$9+$O27*$D$9+$P27*$E$9+$Q27*$F$9+$R27*$G$9+$S27*$H$9+$T27*$I$9+$U27*$J$9+$V27*$K$9+$W27</f>
        <v>100352.11656653546</v>
      </c>
      <c r="AA27" s="12">
        <f t="shared" ref="AA27:AA90" si="2">$N27*$C$10+$O27*$D$10+$P27*$E$10+$Q27*$F$10+$R27*$G$10+$S27*$H$10+$T27*$I$10+$U27*$J$10+$V27*$K$10+$W27</f>
        <v>99788.067122436303</v>
      </c>
      <c r="AB27" s="12">
        <f t="shared" ref="AB27:AB90" si="3">$N27*$C$11+$O27*$D$11+$P27*$E$11+$Q27*$F$11+$R27*$G$11+$S27*$H$11+$T27*$I$11+$U27*$J$11+$V27*$K$11+$W27</f>
        <v>100778.67550583524</v>
      </c>
      <c r="AC27" s="12">
        <f t="shared" ref="AC27:AC29" si="4">$N27*$C$12+$O27*$D$12+$P27*$E$12+$Q27*$F$12+$R27*$G$12+$S27*$H$12+$T27*$I$12+$U27*$J$12+$V27*$K$12+$W27</f>
        <v>101689.24798011188</v>
      </c>
      <c r="AD27" s="12">
        <f t="shared" ref="AD27:AD90" si="5">$N27*$C$13+$O27*$D$13+$P27*$E$13+$Q27*$F$13+$R27*$G$13+$S27*$H$13+$T27*$I$13+$U27*$J$13+$V27*$K$13+$W27</f>
        <v>102542.36585871142</v>
      </c>
      <c r="AE27" s="12">
        <f>$N27*$C$14+$O27*$D$14+$P27*$E$14+$Q27*$F$14+$R27*$G$14+$S27*$H$14+$T27*$I$14+$U27*$J$14+$V27*$K$14+$W27</f>
        <v>102160.0718182446</v>
      </c>
      <c r="AF27" s="12">
        <f t="shared" ref="AF27:AF90" si="6">$N27*$C$15+$O27*$D$15+$P27*$E$15+$Q27*$F$15+$R27*$G$15+$S27*$H$15+$T27*$I$15+$U27*$J$15+$V27*$K$15+$W27</f>
        <v>102604.51626268905</v>
      </c>
      <c r="AG27" s="12">
        <f t="shared" ref="AG27:AG90" si="7">$N27*$C$16+$O27*$D$16+$P27*$E$16+$Q27*$F$16+$R27*$G$16+$S27*$H$16+$T27*$I$16+$U27*$J$16+$V27*$K$16+$W27</f>
        <v>102386.98984876735</v>
      </c>
      <c r="AH27" s="12">
        <f t="shared" ref="AH27:AH90" si="8">$N27*$C$17+$O27*$D$17+$P27*$E$17+$Q27*$F$17+$R27*$G$17+$S27*$H$17+$T27*$I$17+$U27*$J$17+$V27*$K$17+$W27</f>
        <v>101942.54540432291</v>
      </c>
      <c r="AI27" s="12">
        <f t="shared" ref="AI27:AI90" si="9">$N27*$C$18+$O27*$D$18+$P27*$E$18+$Q27*$F$18+$R27*$G$18+$S27*$H$18+$T27*$I$18+$U27*$J$18+$V27*$K$18+$W27</f>
        <v>102080.03590912229</v>
      </c>
      <c r="AJ27" s="12">
        <f t="shared" ref="AJ27:AJ90" si="10">$N27*$C$19+$O27*$D$19+$P27*$E$19+$Q27*$F$19+$R27*$G$19+$S27*$H$19+$T27*$I$19+$U27*$J$19+$V27*$K$19+$W27</f>
        <v>101097.92141426698</v>
      </c>
      <c r="AK27" s="12">
        <f t="shared" ref="AK27:AK90" si="11">$N27*$C$20+$O27*$D$20+$P27*$E$20+$Q27*$F$20+$R27*$G$20+$S27*$H$20+$T27*$I$20+$U27*$J$20+$V27*$K$20+$W27</f>
        <v>101369.10434362268</v>
      </c>
      <c r="AL27" s="12">
        <f t="shared" ref="AL27:AL90" si="12">$N27*$C$21+$O27*$D$21+$P27*$E$21+$Q27*$F$21+$R27*$G$21+$S27*$H$21+$T27*$I$21+$U27*$J$21+$V27*$K$21+$W27</f>
        <v>101648.781161522</v>
      </c>
      <c r="AM27" s="12">
        <f t="shared" ref="AM27:AM90" si="13">$N27*$C$22+$O27*$D$22+$P27*$E$22+$Q27*$F$22+$R27*$G$22+$S27*$H$22+$T27*$I$22+$U27*$J$22+$V27*$K$22+$W27</f>
        <v>102080.03590912229</v>
      </c>
    </row>
    <row r="28" spans="1:39" x14ac:dyDescent="0.3">
      <c r="B28" s="13" t="s">
        <v>34</v>
      </c>
      <c r="C28" s="7">
        <v>10</v>
      </c>
      <c r="D28" s="7">
        <v>50</v>
      </c>
      <c r="E28" s="7">
        <v>30</v>
      </c>
      <c r="F28" s="7">
        <v>10</v>
      </c>
      <c r="G28" s="7"/>
      <c r="H28" s="7"/>
      <c r="I28" s="7"/>
      <c r="J28" s="7"/>
      <c r="K28" s="7"/>
      <c r="L28" s="14"/>
      <c r="N28" s="25">
        <f>C28*1000/C$4</f>
        <v>75.757575757575751</v>
      </c>
      <c r="O28" s="8">
        <f t="shared" si="1"/>
        <v>97.75171065493646</v>
      </c>
      <c r="P28" s="8">
        <f t="shared" si="1"/>
        <v>6.6225165562913908</v>
      </c>
      <c r="Q28" s="8">
        <f t="shared" si="1"/>
        <v>34.482758620689658</v>
      </c>
      <c r="R28" s="8">
        <f t="shared" si="1"/>
        <v>0</v>
      </c>
      <c r="S28" s="8">
        <f t="shared" si="1"/>
        <v>0</v>
      </c>
      <c r="T28" s="8">
        <f t="shared" si="1"/>
        <v>0</v>
      </c>
      <c r="U28" s="8">
        <f t="shared" ref="U28:U49" si="14">J28*1000/J$4</f>
        <v>0</v>
      </c>
      <c r="V28" s="8">
        <f t="shared" si="1"/>
        <v>0</v>
      </c>
      <c r="W28" s="26">
        <f t="shared" si="1"/>
        <v>0</v>
      </c>
      <c r="X28" s="5"/>
      <c r="Y28" s="5">
        <f t="shared" ref="Y28:Y91" si="15">N28*C$8+O28*D$8+P28*E$8+Q28*F$8+R28*G$8+S28*H$8+T28*I$8+U28*J$8+V28*K$8+W28</f>
        <v>100638.18093866197</v>
      </c>
      <c r="Z28" s="12">
        <f t="shared" ref="Z28:Z91" si="16">$N28*$C$9+$O28*$D$9+$P28*$E$9+$Q28*$F$9+$R28*$G$9+$S28*$H$9+$T28*$I$9+$U28*$J$9+$V28*$K$9+$W28</f>
        <v>100276.23497198595</v>
      </c>
      <c r="AA28" s="12">
        <f t="shared" si="2"/>
        <v>99172.353186596389</v>
      </c>
      <c r="AB28" s="12">
        <f t="shared" si="3"/>
        <v>98896.204603996201</v>
      </c>
      <c r="AC28" s="12">
        <f t="shared" si="4"/>
        <v>99070.522870083092</v>
      </c>
      <c r="AD28" s="12">
        <f t="shared" si="5"/>
        <v>99277.705935441889</v>
      </c>
      <c r="AE28" s="12">
        <f t="shared" ref="AE28:AE91" si="17">$N28*$C$14+$O28*$D$14+$P28*$E$14+$Q28*$F$14+$R28*$G$14+$S28*$H$14+$T28*$I$14+$U28*$J$14+$V28*$K$14+$W28</f>
        <v>99499.745742867235</v>
      </c>
      <c r="AF28" s="12">
        <f t="shared" si="6"/>
        <v>99772.565878603491</v>
      </c>
      <c r="AG28" s="12">
        <f t="shared" si="7"/>
        <v>98998.153231554577</v>
      </c>
      <c r="AH28" s="12">
        <f t="shared" si="8"/>
        <v>99493.703843345473</v>
      </c>
      <c r="AI28" s="12">
        <f t="shared" si="9"/>
        <v>99314.309028896241</v>
      </c>
      <c r="AJ28" s="12">
        <f t="shared" si="10"/>
        <v>99000.964235017527</v>
      </c>
      <c r="AK28" s="12">
        <f t="shared" si="11"/>
        <v>99499.497959357701</v>
      </c>
      <c r="AL28" s="12">
        <f t="shared" si="12"/>
        <v>99966.262377735024</v>
      </c>
      <c r="AM28" s="12">
        <f t="shared" si="13"/>
        <v>100339.60147482531</v>
      </c>
    </row>
    <row r="29" spans="1:39" x14ac:dyDescent="0.3">
      <c r="B29" s="13" t="s">
        <v>35</v>
      </c>
      <c r="C29" s="7"/>
      <c r="D29" s="7">
        <v>60</v>
      </c>
      <c r="E29" s="7"/>
      <c r="F29" s="7"/>
      <c r="G29" s="7"/>
      <c r="H29" s="7"/>
      <c r="I29" s="7"/>
      <c r="J29" s="7"/>
      <c r="K29" s="7">
        <v>40</v>
      </c>
      <c r="L29" s="14"/>
      <c r="N29" s="25">
        <f t="shared" ref="N29:N49" si="18">C29*1000/C$4</f>
        <v>0</v>
      </c>
      <c r="O29" s="8">
        <f t="shared" si="1"/>
        <v>117.30205278592375</v>
      </c>
      <c r="P29" s="8">
        <f t="shared" si="1"/>
        <v>0</v>
      </c>
      <c r="Q29" s="8">
        <f t="shared" si="1"/>
        <v>0</v>
      </c>
      <c r="R29" s="8">
        <f t="shared" si="1"/>
        <v>0</v>
      </c>
      <c r="S29" s="8">
        <f t="shared" si="1"/>
        <v>0</v>
      </c>
      <c r="T29" s="8">
        <f t="shared" si="1"/>
        <v>0</v>
      </c>
      <c r="U29" s="8">
        <f t="shared" si="14"/>
        <v>0</v>
      </c>
      <c r="V29" s="8">
        <f t="shared" si="1"/>
        <v>64.153969526864472</v>
      </c>
      <c r="W29" s="26">
        <f t="shared" si="1"/>
        <v>0</v>
      </c>
      <c r="X29" s="5"/>
      <c r="Y29" s="5">
        <f t="shared" si="15"/>
        <v>100844.06681607706</v>
      </c>
      <c r="Z29" s="12">
        <f t="shared" si="16"/>
        <v>101080.55226972887</v>
      </c>
      <c r="AA29" s="12">
        <f t="shared" si="2"/>
        <v>99810.360113539355</v>
      </c>
      <c r="AB29" s="12">
        <f t="shared" si="3"/>
        <v>100136.63290430757</v>
      </c>
      <c r="AC29" s="12">
        <f t="shared" si="4"/>
        <v>99959.739151088696</v>
      </c>
      <c r="AD29" s="12">
        <f t="shared" si="5"/>
        <v>100082.54414700854</v>
      </c>
      <c r="AE29" s="12">
        <f t="shared" si="17"/>
        <v>100360.23112361162</v>
      </c>
      <c r="AF29" s="12">
        <f t="shared" si="6"/>
        <v>100647.98331244252</v>
      </c>
      <c r="AG29" s="12">
        <f t="shared" si="7"/>
        <v>100121.06474894585</v>
      </c>
      <c r="AH29" s="12">
        <f t="shared" si="8"/>
        <v>100996.26787574636</v>
      </c>
      <c r="AI29" s="12">
        <f t="shared" si="9"/>
        <v>100814.81185343358</v>
      </c>
      <c r="AJ29" s="12">
        <f t="shared" si="10"/>
        <v>100457.4027519419</v>
      </c>
      <c r="AK29" s="12">
        <f t="shared" si="11"/>
        <v>100563.69891846002</v>
      </c>
      <c r="AL29" s="12">
        <f t="shared" si="12"/>
        <v>100647.98331244252</v>
      </c>
      <c r="AM29" s="12">
        <f t="shared" si="13"/>
        <v>100561.81757038005</v>
      </c>
    </row>
    <row r="30" spans="1:39" x14ac:dyDescent="0.3">
      <c r="B30" s="13" t="s">
        <v>36</v>
      </c>
      <c r="C30" s="7"/>
      <c r="D30" s="7"/>
      <c r="E30" s="7">
        <v>30</v>
      </c>
      <c r="F30" s="7"/>
      <c r="G30" s="7">
        <v>20</v>
      </c>
      <c r="H30" s="7"/>
      <c r="I30" s="7">
        <v>20</v>
      </c>
      <c r="J30" s="7"/>
      <c r="K30" s="7"/>
      <c r="L30" s="14">
        <v>30</v>
      </c>
      <c r="N30" s="25">
        <f t="shared" si="18"/>
        <v>0</v>
      </c>
      <c r="O30" s="8">
        <f t="shared" si="1"/>
        <v>0</v>
      </c>
      <c r="P30" s="8">
        <f t="shared" si="1"/>
        <v>6.6225165562913908</v>
      </c>
      <c r="Q30" s="8">
        <f t="shared" si="1"/>
        <v>0</v>
      </c>
      <c r="R30" s="8">
        <f t="shared" si="1"/>
        <v>24.860161591050343</v>
      </c>
      <c r="S30" s="8">
        <f t="shared" si="1"/>
        <v>0</v>
      </c>
      <c r="T30" s="8">
        <f t="shared" si="1"/>
        <v>332.22591362126246</v>
      </c>
      <c r="U30" s="8">
        <f t="shared" si="14"/>
        <v>0</v>
      </c>
      <c r="V30" s="8">
        <f t="shared" si="1"/>
        <v>0</v>
      </c>
      <c r="W30" s="26">
        <f>L30*(24/360)*0.02*1000+L30*1000</f>
        <v>30040</v>
      </c>
      <c r="X30" s="5"/>
      <c r="Y30" s="5">
        <f t="shared" si="15"/>
        <v>100408.657419045</v>
      </c>
      <c r="Z30" s="12">
        <f t="shared" si="16"/>
        <v>100055.97613115999</v>
      </c>
      <c r="AA30" s="12">
        <f t="shared" si="2"/>
        <v>99222.780918191915</v>
      </c>
      <c r="AB30" s="12">
        <f t="shared" si="3"/>
        <v>100061.25387657179</v>
      </c>
      <c r="AC30" s="12">
        <f>$N30*$C$12+$O30*$D$12+$P30*$E$12+$Q30*$F$12+$R30*$G$12+$S30*$H$12+$T30*$I$12+$U30*$J$12+$V30*$K$12+$W30</f>
        <v>100579.93100212593</v>
      </c>
      <c r="AD30" s="12">
        <f t="shared" si="5"/>
        <v>100986.73740052036</v>
      </c>
      <c r="AE30" s="12">
        <f t="shared" si="17"/>
        <v>101011.04751920805</v>
      </c>
      <c r="AF30" s="12">
        <f t="shared" si="6"/>
        <v>101110.16525039109</v>
      </c>
      <c r="AG30" s="12">
        <f t="shared" si="7"/>
        <v>100923.48691073603</v>
      </c>
      <c r="AH30" s="12">
        <f t="shared" si="8"/>
        <v>100690.92877120114</v>
      </c>
      <c r="AI30" s="12">
        <f t="shared" si="9"/>
        <v>101023.58760858425</v>
      </c>
      <c r="AJ30" s="12">
        <f t="shared" si="10"/>
        <v>101218.85550573256</v>
      </c>
      <c r="AK30" s="12">
        <f t="shared" si="11"/>
        <v>101061.10497869299</v>
      </c>
      <c r="AL30" s="12">
        <f t="shared" si="12"/>
        <v>100741.08201814508</v>
      </c>
      <c r="AM30" s="12">
        <f t="shared" si="13"/>
        <v>100491.91613820956</v>
      </c>
    </row>
    <row r="31" spans="1:39" x14ac:dyDescent="0.3">
      <c r="B31" s="13" t="s">
        <v>37</v>
      </c>
      <c r="C31" s="7">
        <v>25</v>
      </c>
      <c r="D31" s="7">
        <v>26</v>
      </c>
      <c r="E31" s="7"/>
      <c r="F31" s="7">
        <v>26</v>
      </c>
      <c r="G31" s="7">
        <v>3</v>
      </c>
      <c r="H31" s="7"/>
      <c r="I31" s="7"/>
      <c r="J31" s="7"/>
      <c r="K31" s="7"/>
      <c r="L31" s="14">
        <v>20</v>
      </c>
      <c r="N31" s="25">
        <f t="shared" si="18"/>
        <v>189.39393939393941</v>
      </c>
      <c r="O31" s="8">
        <f t="shared" si="1"/>
        <v>50.830889540566957</v>
      </c>
      <c r="P31" s="8">
        <f t="shared" si="1"/>
        <v>0</v>
      </c>
      <c r="Q31" s="8">
        <f t="shared" si="1"/>
        <v>89.65517241379311</v>
      </c>
      <c r="R31" s="8">
        <f t="shared" si="1"/>
        <v>3.7290242386575514</v>
      </c>
      <c r="S31" s="8">
        <f t="shared" si="1"/>
        <v>0</v>
      </c>
      <c r="T31" s="8">
        <f t="shared" si="1"/>
        <v>0</v>
      </c>
      <c r="U31" s="8">
        <f t="shared" si="14"/>
        <v>0</v>
      </c>
      <c r="V31" s="8">
        <f t="shared" si="1"/>
        <v>0</v>
      </c>
      <c r="W31" s="26">
        <f t="shared" ref="W31:W49" si="19">L31*(24/360)*0.02*1000+L31*1000</f>
        <v>20026.666666666668</v>
      </c>
      <c r="X31" s="5"/>
      <c r="Y31" s="5">
        <f t="shared" si="15"/>
        <v>100019.68570796082</v>
      </c>
      <c r="Z31" s="12">
        <f t="shared" si="16"/>
        <v>99972.537315224487</v>
      </c>
      <c r="AA31" s="12">
        <f t="shared" si="2"/>
        <v>99437.068299433013</v>
      </c>
      <c r="AB31" s="12">
        <f t="shared" si="3"/>
        <v>98869.574206151519</v>
      </c>
      <c r="AC31" s="12">
        <f t="shared" ref="AC31:AC92" si="20">$N31*$C$12+$O31*$D$12+$P31*$E$12+$Q31*$F$12+$R31*$G$12+$S31*$H$12+$T31*$I$12+$U31*$J$12+$V31*$K$12+$W31</f>
        <v>99053.359800099744</v>
      </c>
      <c r="AD31" s="12">
        <f t="shared" si="5"/>
        <v>99478.833790940218</v>
      </c>
      <c r="AE31" s="12">
        <f t="shared" si="17"/>
        <v>99433.654937739309</v>
      </c>
      <c r="AF31" s="12">
        <f t="shared" si="6"/>
        <v>99117.704555159347</v>
      </c>
      <c r="AG31" s="12">
        <f t="shared" si="7"/>
        <v>98623.682531789629</v>
      </c>
      <c r="AH31" s="12">
        <f t="shared" si="8"/>
        <v>98887.920574058822</v>
      </c>
      <c r="AI31" s="12">
        <f t="shared" si="9"/>
        <v>99141.138487846969</v>
      </c>
      <c r="AJ31" s="12">
        <f t="shared" si="10"/>
        <v>98829.157382809979</v>
      </c>
      <c r="AK31" s="12">
        <f t="shared" si="11"/>
        <v>99684.665895228216</v>
      </c>
      <c r="AL31" s="12">
        <f t="shared" si="12"/>
        <v>100094.16400185839</v>
      </c>
      <c r="AM31" s="12">
        <f t="shared" si="13"/>
        <v>100557.07201668373</v>
      </c>
    </row>
    <row r="32" spans="1:39" x14ac:dyDescent="0.3">
      <c r="B32" s="13" t="s">
        <v>38</v>
      </c>
      <c r="C32" s="7">
        <v>50</v>
      </c>
      <c r="D32" s="7"/>
      <c r="E32" s="7"/>
      <c r="F32" s="7">
        <v>25</v>
      </c>
      <c r="G32" s="7">
        <v>15</v>
      </c>
      <c r="H32" s="7"/>
      <c r="I32" s="7">
        <v>10</v>
      </c>
      <c r="J32" s="7"/>
      <c r="K32" s="7"/>
      <c r="L32" s="14"/>
      <c r="N32" s="25">
        <f t="shared" si="18"/>
        <v>378.78787878787881</v>
      </c>
      <c r="O32" s="8">
        <f t="shared" si="1"/>
        <v>0</v>
      </c>
      <c r="P32" s="8">
        <f t="shared" si="1"/>
        <v>0</v>
      </c>
      <c r="Q32" s="8">
        <f t="shared" si="1"/>
        <v>86.206896551724142</v>
      </c>
      <c r="R32" s="8">
        <f t="shared" si="1"/>
        <v>18.645121193287757</v>
      </c>
      <c r="S32" s="8">
        <f t="shared" si="1"/>
        <v>0</v>
      </c>
      <c r="T32" s="8">
        <f t="shared" si="1"/>
        <v>166.11295681063123</v>
      </c>
      <c r="U32" s="8">
        <f t="shared" si="14"/>
        <v>0</v>
      </c>
      <c r="V32" s="8">
        <f t="shared" si="1"/>
        <v>0</v>
      </c>
      <c r="W32" s="26">
        <f t="shared" si="19"/>
        <v>0</v>
      </c>
      <c r="X32" s="5"/>
      <c r="Y32" s="5">
        <f t="shared" si="15"/>
        <v>100213.82398069293</v>
      </c>
      <c r="Z32" s="12">
        <f t="shared" si="16"/>
        <v>99998.326694168019</v>
      </c>
      <c r="AA32" s="12">
        <f t="shared" si="2"/>
        <v>99969.999949059697</v>
      </c>
      <c r="AB32" s="12">
        <f t="shared" si="3"/>
        <v>99296.378074670341</v>
      </c>
      <c r="AC32" s="12">
        <f t="shared" si="20"/>
        <v>99482.162251297923</v>
      </c>
      <c r="AD32" s="12">
        <f t="shared" si="5"/>
        <v>100668.16041494861</v>
      </c>
      <c r="AE32" s="12">
        <f t="shared" si="17"/>
        <v>100311.16807550043</v>
      </c>
      <c r="AF32" s="12">
        <f t="shared" si="6"/>
        <v>99434.162830010813</v>
      </c>
      <c r="AG32" s="12">
        <f t="shared" si="7"/>
        <v>99026.490036554969</v>
      </c>
      <c r="AH32" s="12">
        <f t="shared" si="8"/>
        <v>99116.585052471957</v>
      </c>
      <c r="AI32" s="12">
        <f t="shared" si="9"/>
        <v>100078.48124212296</v>
      </c>
      <c r="AJ32" s="12">
        <f t="shared" si="10"/>
        <v>99994.378836997028</v>
      </c>
      <c r="AK32" s="12">
        <f t="shared" si="11"/>
        <v>101424.440048231</v>
      </c>
      <c r="AL32" s="12">
        <f t="shared" si="12"/>
        <v>101671.18412853486</v>
      </c>
      <c r="AM32" s="12">
        <f t="shared" si="13"/>
        <v>102068.81648827215</v>
      </c>
    </row>
    <row r="33" spans="2:39" x14ac:dyDescent="0.3">
      <c r="B33" s="13" t="s">
        <v>39</v>
      </c>
      <c r="C33" s="7">
        <v>50</v>
      </c>
      <c r="D33" s="7"/>
      <c r="E33" s="7"/>
      <c r="F33" s="7">
        <v>50</v>
      </c>
      <c r="G33" s="7"/>
      <c r="H33" s="7"/>
      <c r="I33" s="7"/>
      <c r="J33" s="7"/>
      <c r="K33" s="7"/>
      <c r="L33" s="14"/>
      <c r="N33" s="25">
        <f t="shared" si="18"/>
        <v>378.78787878787881</v>
      </c>
      <c r="O33" s="8">
        <f t="shared" si="1"/>
        <v>0</v>
      </c>
      <c r="P33" s="8">
        <f t="shared" si="1"/>
        <v>0</v>
      </c>
      <c r="Q33" s="8">
        <f t="shared" si="1"/>
        <v>172.41379310344828</v>
      </c>
      <c r="R33" s="8">
        <f t="shared" si="1"/>
        <v>0</v>
      </c>
      <c r="S33" s="8">
        <f t="shared" si="1"/>
        <v>0</v>
      </c>
      <c r="T33" s="8">
        <f t="shared" si="1"/>
        <v>0</v>
      </c>
      <c r="U33" s="8">
        <f t="shared" si="14"/>
        <v>0</v>
      </c>
      <c r="V33" s="8">
        <f t="shared" si="1"/>
        <v>0</v>
      </c>
      <c r="W33" s="26">
        <f t="shared" si="19"/>
        <v>0</v>
      </c>
      <c r="X33" s="5"/>
      <c r="Y33" s="5">
        <f t="shared" si="15"/>
        <v>99895.506792058528</v>
      </c>
      <c r="Z33" s="12">
        <f t="shared" si="16"/>
        <v>100206.37408568442</v>
      </c>
      <c r="AA33" s="12">
        <f t="shared" si="2"/>
        <v>99929.467084639502</v>
      </c>
      <c r="AB33" s="12">
        <f t="shared" si="3"/>
        <v>98793.103448275855</v>
      </c>
      <c r="AC33" s="12">
        <f t="shared" si="20"/>
        <v>98931.55694879833</v>
      </c>
      <c r="AD33" s="12">
        <f t="shared" si="5"/>
        <v>99723.092998955079</v>
      </c>
      <c r="AE33" s="12">
        <f t="shared" si="17"/>
        <v>99516.718913270641</v>
      </c>
      <c r="AF33" s="12">
        <f t="shared" si="6"/>
        <v>98586.729362591432</v>
      </c>
      <c r="AG33" s="12">
        <f t="shared" si="7"/>
        <v>98380.355276907008</v>
      </c>
      <c r="AH33" s="12">
        <f t="shared" si="8"/>
        <v>98414.315569487982</v>
      </c>
      <c r="AI33" s="12">
        <f t="shared" si="9"/>
        <v>98999.477533960293</v>
      </c>
      <c r="AJ33" s="12">
        <f t="shared" si="10"/>
        <v>98654.649947753409</v>
      </c>
      <c r="AK33" s="12">
        <f t="shared" si="11"/>
        <v>100169.80146290493</v>
      </c>
      <c r="AL33" s="12">
        <f t="shared" si="12"/>
        <v>100548.5893416928</v>
      </c>
      <c r="AM33" s="12">
        <f t="shared" si="13"/>
        <v>101272.20480668757</v>
      </c>
    </row>
    <row r="34" spans="2:39" x14ac:dyDescent="0.3">
      <c r="B34" s="13" t="s">
        <v>40</v>
      </c>
      <c r="C34" s="7">
        <v>20</v>
      </c>
      <c r="D34" s="7"/>
      <c r="E34" s="7"/>
      <c r="F34" s="7"/>
      <c r="G34" s="7">
        <v>40</v>
      </c>
      <c r="H34" s="7">
        <v>40</v>
      </c>
      <c r="I34" s="7"/>
      <c r="J34" s="7"/>
      <c r="K34" s="7"/>
      <c r="L34" s="14"/>
      <c r="N34" s="25">
        <f t="shared" si="18"/>
        <v>151.5151515151515</v>
      </c>
      <c r="O34" s="8">
        <f t="shared" si="1"/>
        <v>0</v>
      </c>
      <c r="P34" s="8">
        <f t="shared" si="1"/>
        <v>0</v>
      </c>
      <c r="Q34" s="8">
        <f t="shared" si="1"/>
        <v>0</v>
      </c>
      <c r="R34" s="8">
        <f t="shared" si="1"/>
        <v>49.720323182100685</v>
      </c>
      <c r="S34" s="8">
        <f t="shared" si="1"/>
        <v>79.365079365079367</v>
      </c>
      <c r="T34" s="8">
        <f t="shared" si="1"/>
        <v>0</v>
      </c>
      <c r="U34" s="8">
        <f t="shared" si="14"/>
        <v>0</v>
      </c>
      <c r="V34" s="8">
        <f t="shared" si="1"/>
        <v>0</v>
      </c>
      <c r="W34" s="26">
        <f t="shared" si="19"/>
        <v>0</v>
      </c>
      <c r="X34" s="5"/>
      <c r="Y34" s="5">
        <f t="shared" si="15"/>
        <v>99780.966909618248</v>
      </c>
      <c r="Z34" s="12">
        <f t="shared" si="16"/>
        <v>99455.430626965739</v>
      </c>
      <c r="AA34" s="12">
        <f t="shared" si="2"/>
        <v>99484.999152494493</v>
      </c>
      <c r="AB34" s="12">
        <f t="shared" si="3"/>
        <v>99378.49596022375</v>
      </c>
      <c r="AC34" s="12">
        <f t="shared" si="20"/>
        <v>99599.883232574342</v>
      </c>
      <c r="AD34" s="12">
        <f t="shared" si="5"/>
        <v>100203.5896566661</v>
      </c>
      <c r="AE34" s="12">
        <f t="shared" si="17"/>
        <v>100101.79482833305</v>
      </c>
      <c r="AF34" s="12">
        <f t="shared" si="6"/>
        <v>99798.764525302744</v>
      </c>
      <c r="AG34" s="12">
        <f t="shared" si="7"/>
        <v>99473.22824265025</v>
      </c>
      <c r="AH34" s="12">
        <f t="shared" si="8"/>
        <v>99624.743394165387</v>
      </c>
      <c r="AI34" s="12">
        <f t="shared" si="9"/>
        <v>101269.51213278124</v>
      </c>
      <c r="AJ34" s="12">
        <f t="shared" si="10"/>
        <v>101194.93164800809</v>
      </c>
      <c r="AK34" s="12">
        <f t="shared" si="11"/>
        <v>101941.74812136279</v>
      </c>
      <c r="AL34" s="12">
        <f t="shared" si="12"/>
        <v>102317.00472719739</v>
      </c>
      <c r="AM34" s="12">
        <f t="shared" si="13"/>
        <v>102369.07923234833</v>
      </c>
    </row>
    <row r="35" spans="2:39" x14ac:dyDescent="0.3">
      <c r="B35" s="13" t="s">
        <v>41</v>
      </c>
      <c r="C35" s="7">
        <v>30</v>
      </c>
      <c r="D35" s="7">
        <v>10</v>
      </c>
      <c r="E35" s="7">
        <v>20</v>
      </c>
      <c r="F35" s="7">
        <v>10</v>
      </c>
      <c r="G35" s="7"/>
      <c r="H35" s="7">
        <v>10</v>
      </c>
      <c r="I35" s="7"/>
      <c r="J35" s="7"/>
      <c r="K35" s="7"/>
      <c r="L35" s="14">
        <v>20</v>
      </c>
      <c r="N35" s="25">
        <f t="shared" si="18"/>
        <v>227.27272727272728</v>
      </c>
      <c r="O35" s="8">
        <f t="shared" si="1"/>
        <v>19.550342130987293</v>
      </c>
      <c r="P35" s="8">
        <f t="shared" si="1"/>
        <v>4.4150110375275942</v>
      </c>
      <c r="Q35" s="8">
        <f t="shared" si="1"/>
        <v>34.482758620689658</v>
      </c>
      <c r="R35" s="8">
        <f t="shared" si="1"/>
        <v>0</v>
      </c>
      <c r="S35" s="8">
        <f t="shared" si="1"/>
        <v>19.841269841269842</v>
      </c>
      <c r="T35" s="8">
        <f t="shared" si="1"/>
        <v>0</v>
      </c>
      <c r="U35" s="8">
        <f t="shared" si="14"/>
        <v>0</v>
      </c>
      <c r="V35" s="8">
        <f t="shared" si="1"/>
        <v>0</v>
      </c>
      <c r="W35" s="26">
        <f t="shared" si="19"/>
        <v>20026.666666666668</v>
      </c>
      <c r="X35" s="5"/>
      <c r="Y35" s="5">
        <f t="shared" si="15"/>
        <v>100656.94978499759</v>
      </c>
      <c r="Z35" s="12">
        <f t="shared" si="16"/>
        <v>100467.33166849603</v>
      </c>
      <c r="AA35" s="12">
        <f t="shared" si="2"/>
        <v>100335.30256933642</v>
      </c>
      <c r="AB35" s="12">
        <f t="shared" si="3"/>
        <v>99643.709216452742</v>
      </c>
      <c r="AC35" s="12">
        <f t="shared" si="20"/>
        <v>99549.210278238577</v>
      </c>
      <c r="AD35" s="12">
        <f t="shared" si="5"/>
        <v>100171.83811388088</v>
      </c>
      <c r="AE35" s="12">
        <f t="shared" si="17"/>
        <v>100108.973763298</v>
      </c>
      <c r="AF35" s="12">
        <f t="shared" si="6"/>
        <v>99788.971852463015</v>
      </c>
      <c r="AG35" s="12">
        <f t="shared" si="7"/>
        <v>99449.554317828573</v>
      </c>
      <c r="AH35" s="12">
        <f t="shared" si="8"/>
        <v>99705.613238514852</v>
      </c>
      <c r="AI35" s="12">
        <f t="shared" si="9"/>
        <v>100259.38954689709</v>
      </c>
      <c r="AJ35" s="12">
        <f t="shared" si="10"/>
        <v>100141.54817432824</v>
      </c>
      <c r="AK35" s="12">
        <f t="shared" si="11"/>
        <v>101137.35881530016</v>
      </c>
      <c r="AL35" s="12">
        <f t="shared" si="12"/>
        <v>101442.83291109685</v>
      </c>
      <c r="AM35" s="12">
        <f t="shared" si="13"/>
        <v>101800.24689506055</v>
      </c>
    </row>
    <row r="36" spans="2:39" x14ac:dyDescent="0.3">
      <c r="B36" s="13" t="s">
        <v>42</v>
      </c>
      <c r="C36" s="7"/>
      <c r="D36" s="7"/>
      <c r="E36" s="7"/>
      <c r="F36" s="7"/>
      <c r="G36" s="7"/>
      <c r="H36" s="7"/>
      <c r="I36" s="7">
        <v>50</v>
      </c>
      <c r="J36" s="7"/>
      <c r="K36" s="7">
        <v>50</v>
      </c>
      <c r="L36" s="14"/>
      <c r="N36" s="25">
        <f t="shared" si="18"/>
        <v>0</v>
      </c>
      <c r="O36" s="8">
        <f t="shared" si="1"/>
        <v>0</v>
      </c>
      <c r="P36" s="8">
        <f t="shared" si="1"/>
        <v>0</v>
      </c>
      <c r="Q36" s="8">
        <f t="shared" si="1"/>
        <v>0</v>
      </c>
      <c r="R36" s="8">
        <f t="shared" si="1"/>
        <v>0</v>
      </c>
      <c r="S36" s="8">
        <f t="shared" si="1"/>
        <v>0</v>
      </c>
      <c r="T36" s="8">
        <f>I36*1000/I$4</f>
        <v>830.56478405315613</v>
      </c>
      <c r="U36" s="8">
        <f t="shared" si="14"/>
        <v>0</v>
      </c>
      <c r="V36" s="8">
        <f t="shared" si="1"/>
        <v>80.192461908580597</v>
      </c>
      <c r="W36" s="26">
        <f t="shared" si="19"/>
        <v>0</v>
      </c>
      <c r="X36" s="5"/>
      <c r="Y36" s="5">
        <f t="shared" si="15"/>
        <v>101177.11078015809</v>
      </c>
      <c r="Z36" s="12">
        <f t="shared" si="16"/>
        <v>101477.83251231528</v>
      </c>
      <c r="AA36" s="12">
        <f t="shared" si="2"/>
        <v>100085.92049490206</v>
      </c>
      <c r="AB36" s="12">
        <f t="shared" si="3"/>
        <v>102228.20483445984</v>
      </c>
      <c r="AC36" s="12">
        <f t="shared" si="20"/>
        <v>102617.71107801581</v>
      </c>
      <c r="AD36" s="12">
        <f t="shared" si="5"/>
        <v>103528.46832397755</v>
      </c>
      <c r="AE36" s="12">
        <f t="shared" si="17"/>
        <v>103313.66708672242</v>
      </c>
      <c r="AF36" s="12">
        <f t="shared" si="6"/>
        <v>103067.3616680032</v>
      </c>
      <c r="AG36" s="12">
        <f t="shared" si="7"/>
        <v>103259.25077328445</v>
      </c>
      <c r="AH36" s="12">
        <f t="shared" si="8"/>
        <v>103038.72150303586</v>
      </c>
      <c r="AI36" s="12">
        <f t="shared" si="9"/>
        <v>104038.26326039637</v>
      </c>
      <c r="AJ36" s="12">
        <f t="shared" si="10"/>
        <v>104539.466147325</v>
      </c>
      <c r="AK36" s="12">
        <f t="shared" si="11"/>
        <v>104046.85530988658</v>
      </c>
      <c r="AL36" s="12">
        <f t="shared" si="12"/>
        <v>102485.96631916601</v>
      </c>
      <c r="AM36" s="12">
        <f t="shared" si="13"/>
        <v>101503.60866078589</v>
      </c>
    </row>
    <row r="37" spans="2:39" x14ac:dyDescent="0.3">
      <c r="B37" s="13" t="s">
        <v>43</v>
      </c>
      <c r="C37" s="7">
        <v>40</v>
      </c>
      <c r="D37" s="7"/>
      <c r="E37" s="7"/>
      <c r="F37" s="7">
        <v>20</v>
      </c>
      <c r="G37" s="7">
        <v>30</v>
      </c>
      <c r="H37" s="7"/>
      <c r="I37" s="7"/>
      <c r="J37" s="7"/>
      <c r="K37" s="7">
        <v>10</v>
      </c>
      <c r="L37" s="14"/>
      <c r="N37" s="25">
        <f t="shared" si="18"/>
        <v>303.030303030303</v>
      </c>
      <c r="O37" s="8">
        <f t="shared" si="1"/>
        <v>0</v>
      </c>
      <c r="P37" s="8">
        <f t="shared" si="1"/>
        <v>0</v>
      </c>
      <c r="Q37" s="8">
        <f t="shared" si="1"/>
        <v>68.965517241379317</v>
      </c>
      <c r="R37" s="8">
        <f t="shared" si="1"/>
        <v>37.290242386575514</v>
      </c>
      <c r="S37" s="8">
        <f t="shared" si="1"/>
        <v>0</v>
      </c>
      <c r="T37" s="8">
        <f t="shared" si="1"/>
        <v>0</v>
      </c>
      <c r="U37" s="8">
        <f t="shared" si="14"/>
        <v>0</v>
      </c>
      <c r="V37" s="8">
        <f t="shared" si="1"/>
        <v>16.038492381716118</v>
      </c>
      <c r="W37" s="26">
        <f t="shared" si="19"/>
        <v>0</v>
      </c>
      <c r="X37" s="5"/>
      <c r="Y37" s="5">
        <f t="shared" si="15"/>
        <v>100022.05115242097</v>
      </c>
      <c r="Z37" s="12">
        <f t="shared" si="16"/>
        <v>100040.79048620205</v>
      </c>
      <c r="AA37" s="12">
        <f t="shared" si="2"/>
        <v>99915.692209016197</v>
      </c>
      <c r="AB37" s="12">
        <f t="shared" si="3"/>
        <v>99363.863950921615</v>
      </c>
      <c r="AC37" s="12">
        <f t="shared" si="20"/>
        <v>99459.195309415329</v>
      </c>
      <c r="AD37" s="12">
        <f t="shared" si="5"/>
        <v>100358.26440356491</v>
      </c>
      <c r="AE37" s="12">
        <f t="shared" si="17"/>
        <v>100201.58609111686</v>
      </c>
      <c r="AF37" s="12">
        <f t="shared" si="6"/>
        <v>99510.521475433168</v>
      </c>
      <c r="AG37" s="12">
        <f t="shared" si="7"/>
        <v>99234.152549390667</v>
      </c>
      <c r="AH37" s="12">
        <f t="shared" si="8"/>
        <v>99471.425033655934</v>
      </c>
      <c r="AI37" s="12">
        <f t="shared" si="9"/>
        <v>100141.64259963973</v>
      </c>
      <c r="AJ37" s="12">
        <f t="shared" si="10"/>
        <v>99931.737709195397</v>
      </c>
      <c r="AK37" s="12">
        <f t="shared" si="11"/>
        <v>101074.49169416662</v>
      </c>
      <c r="AL37" s="12">
        <f t="shared" si="12"/>
        <v>101449.0971336462</v>
      </c>
      <c r="AM37" s="12">
        <f t="shared" si="13"/>
        <v>101735.28552447753</v>
      </c>
    </row>
    <row r="38" spans="2:39" x14ac:dyDescent="0.3">
      <c r="B38" s="13" t="s">
        <v>44</v>
      </c>
      <c r="C38" s="7">
        <v>5</v>
      </c>
      <c r="D38" s="7"/>
      <c r="E38" s="7">
        <v>35</v>
      </c>
      <c r="F38" s="7"/>
      <c r="G38" s="7"/>
      <c r="H38" s="7">
        <v>20</v>
      </c>
      <c r="I38" s="7"/>
      <c r="J38" s="7">
        <v>15</v>
      </c>
      <c r="K38" s="7"/>
      <c r="L38" s="14">
        <v>25</v>
      </c>
      <c r="N38" s="25">
        <f t="shared" si="18"/>
        <v>37.878787878787875</v>
      </c>
      <c r="O38" s="8">
        <f t="shared" si="1"/>
        <v>0</v>
      </c>
      <c r="P38" s="8">
        <f t="shared" si="1"/>
        <v>7.7262693156732896</v>
      </c>
      <c r="Q38" s="8">
        <f t="shared" si="1"/>
        <v>0</v>
      </c>
      <c r="R38" s="8">
        <f t="shared" si="1"/>
        <v>0</v>
      </c>
      <c r="S38" s="8">
        <f t="shared" si="1"/>
        <v>39.682539682539684</v>
      </c>
      <c r="T38" s="8">
        <f t="shared" si="1"/>
        <v>0</v>
      </c>
      <c r="U38" s="8">
        <f t="shared" si="14"/>
        <v>66.666666666666671</v>
      </c>
      <c r="V38" s="8">
        <f t="shared" si="1"/>
        <v>0</v>
      </c>
      <c r="W38" s="26">
        <f t="shared" si="19"/>
        <v>25033.333333333332</v>
      </c>
      <c r="X38" s="5"/>
      <c r="Y38" s="5">
        <f t="shared" si="15"/>
        <v>100983.26309452138</v>
      </c>
      <c r="Z38" s="12">
        <f t="shared" si="16"/>
        <v>100940.08629339754</v>
      </c>
      <c r="AA38" s="12">
        <f t="shared" si="2"/>
        <v>100524.23239012643</v>
      </c>
      <c r="AB38" s="12">
        <f t="shared" si="3"/>
        <v>100577.26269315674</v>
      </c>
      <c r="AC38" s="12">
        <f t="shared" si="20"/>
        <v>100672.71723861128</v>
      </c>
      <c r="AD38" s="12">
        <f t="shared" si="5"/>
        <v>100986.35360224765</v>
      </c>
      <c r="AE38" s="12">
        <f t="shared" si="17"/>
        <v>101008.29821392735</v>
      </c>
      <c r="AF38" s="12">
        <f t="shared" si="6"/>
        <v>101259.03070439494</v>
      </c>
      <c r="AG38" s="12">
        <f t="shared" si="7"/>
        <v>101221.15191651616</v>
      </c>
      <c r="AH38" s="12">
        <f t="shared" si="8"/>
        <v>101125.69737106161</v>
      </c>
      <c r="AI38" s="12">
        <f t="shared" si="9"/>
        <v>101507.76210544421</v>
      </c>
      <c r="AJ38" s="12">
        <f t="shared" si="10"/>
        <v>101241.09543877756</v>
      </c>
      <c r="AK38" s="12">
        <f t="shared" si="11"/>
        <v>101587.8486855308</v>
      </c>
      <c r="AL38" s="12">
        <f t="shared" si="12"/>
        <v>101625.72747340958</v>
      </c>
      <c r="AM38" s="12">
        <f t="shared" si="13"/>
        <v>101868.9042745334</v>
      </c>
    </row>
    <row r="39" spans="2:39" x14ac:dyDescent="0.3">
      <c r="B39" s="13" t="s">
        <v>45</v>
      </c>
      <c r="C39" s="7"/>
      <c r="D39" s="7">
        <v>10</v>
      </c>
      <c r="E39" s="7"/>
      <c r="F39" s="7">
        <v>20</v>
      </c>
      <c r="G39" s="7">
        <v>50</v>
      </c>
      <c r="H39" s="7"/>
      <c r="I39" s="7">
        <v>10</v>
      </c>
      <c r="J39" s="7"/>
      <c r="K39" s="7">
        <v>10</v>
      </c>
      <c r="L39" s="14"/>
      <c r="N39" s="25">
        <f t="shared" si="18"/>
        <v>0</v>
      </c>
      <c r="O39" s="8">
        <f t="shared" si="1"/>
        <v>19.550342130987293</v>
      </c>
      <c r="P39" s="8">
        <f t="shared" si="1"/>
        <v>0</v>
      </c>
      <c r="Q39" s="8">
        <f t="shared" si="1"/>
        <v>68.965517241379317</v>
      </c>
      <c r="R39" s="8">
        <f t="shared" si="1"/>
        <v>62.150403977625857</v>
      </c>
      <c r="S39" s="8">
        <f t="shared" si="1"/>
        <v>0</v>
      </c>
      <c r="T39" s="8">
        <f t="shared" si="1"/>
        <v>166.11295681063123</v>
      </c>
      <c r="U39" s="8">
        <f t="shared" si="14"/>
        <v>0</v>
      </c>
      <c r="V39" s="8">
        <f t="shared" si="1"/>
        <v>16.038492381716118</v>
      </c>
      <c r="W39" s="26">
        <f t="shared" si="19"/>
        <v>0</v>
      </c>
      <c r="X39" s="5"/>
      <c r="Y39" s="5">
        <f t="shared" si="15"/>
        <v>99277.11601232164</v>
      </c>
      <c r="Z39" s="12">
        <f t="shared" si="16"/>
        <v>99317.394645272943</v>
      </c>
      <c r="AA39" s="12">
        <f t="shared" si="2"/>
        <v>98146.539521548155</v>
      </c>
      <c r="AB39" s="12">
        <f t="shared" si="3"/>
        <v>99000.274046237624</v>
      </c>
      <c r="AC39" s="12">
        <f t="shared" si="20"/>
        <v>99780.525389701623</v>
      </c>
      <c r="AD39" s="12">
        <f t="shared" si="5"/>
        <v>100020.97218740958</v>
      </c>
      <c r="AE39" s="12">
        <f t="shared" si="17"/>
        <v>100128.67820330855</v>
      </c>
      <c r="AF39" s="12">
        <f t="shared" si="6"/>
        <v>100069.10262871627</v>
      </c>
      <c r="AG39" s="12">
        <f t="shared" si="7"/>
        <v>99812.291987109813</v>
      </c>
      <c r="AH39" s="12">
        <f t="shared" si="8"/>
        <v>99728.006809232276</v>
      </c>
      <c r="AI39" s="12">
        <f t="shared" si="9"/>
        <v>100088.00091724252</v>
      </c>
      <c r="AJ39" s="12">
        <f t="shared" si="10"/>
        <v>99908.20899885158</v>
      </c>
      <c r="AK39" s="12">
        <f t="shared" si="11"/>
        <v>99786.637111648248</v>
      </c>
      <c r="AL39" s="12">
        <f t="shared" si="12"/>
        <v>99832.337499927409</v>
      </c>
      <c r="AM39" s="12">
        <f t="shared" si="13"/>
        <v>99688.596879040851</v>
      </c>
    </row>
    <row r="40" spans="2:39" x14ac:dyDescent="0.3">
      <c r="B40" s="13" t="s">
        <v>46</v>
      </c>
      <c r="C40" s="7">
        <v>5</v>
      </c>
      <c r="D40" s="7"/>
      <c r="E40" s="7">
        <v>10</v>
      </c>
      <c r="F40" s="7">
        <v>5</v>
      </c>
      <c r="G40" s="7">
        <v>80</v>
      </c>
      <c r="H40" s="7"/>
      <c r="I40" s="7"/>
      <c r="J40" s="7"/>
      <c r="K40" s="7"/>
      <c r="L40" s="14"/>
      <c r="N40" s="25">
        <f t="shared" si="18"/>
        <v>37.878787878787875</v>
      </c>
      <c r="O40" s="8">
        <f t="shared" si="1"/>
        <v>0</v>
      </c>
      <c r="P40" s="8">
        <f t="shared" si="1"/>
        <v>2.2075055187637971</v>
      </c>
      <c r="Q40" s="8">
        <f t="shared" si="1"/>
        <v>17.241379310344829</v>
      </c>
      <c r="R40" s="8">
        <f t="shared" si="1"/>
        <v>99.44064636420137</v>
      </c>
      <c r="S40" s="8">
        <f t="shared" si="1"/>
        <v>0</v>
      </c>
      <c r="T40" s="8">
        <f t="shared" si="1"/>
        <v>0</v>
      </c>
      <c r="U40" s="8">
        <f t="shared" si="14"/>
        <v>0</v>
      </c>
      <c r="V40" s="8">
        <f t="shared" si="1"/>
        <v>0</v>
      </c>
      <c r="W40" s="26">
        <f t="shared" si="19"/>
        <v>0</v>
      </c>
      <c r="X40" s="5"/>
      <c r="Y40" s="5">
        <f t="shared" si="15"/>
        <v>99099.949278695203</v>
      </c>
      <c r="Z40" s="12">
        <f t="shared" si="16"/>
        <v>98771.956218189283</v>
      </c>
      <c r="AA40" s="12">
        <f t="shared" si="2"/>
        <v>98075.929159549662</v>
      </c>
      <c r="AB40" s="12">
        <f t="shared" si="3"/>
        <v>98658.377320462721</v>
      </c>
      <c r="AC40" s="12">
        <f t="shared" si="20"/>
        <v>99418.027518246468</v>
      </c>
      <c r="AD40" s="12">
        <f t="shared" si="5"/>
        <v>99795.50306235475</v>
      </c>
      <c r="AE40" s="12">
        <f t="shared" si="17"/>
        <v>99929.493938119602</v>
      </c>
      <c r="AF40" s="12">
        <f t="shared" si="6"/>
        <v>99891.68262102078</v>
      </c>
      <c r="AG40" s="12">
        <f t="shared" si="7"/>
        <v>99523.002950177615</v>
      </c>
      <c r="AH40" s="12">
        <f t="shared" si="8"/>
        <v>99526.398979435719</v>
      </c>
      <c r="AI40" s="12">
        <f t="shared" si="9"/>
        <v>99916.452595776849</v>
      </c>
      <c r="AJ40" s="12">
        <f t="shared" si="10"/>
        <v>99732.808867609856</v>
      </c>
      <c r="AK40" s="12">
        <f t="shared" si="11"/>
        <v>99784.883372760814</v>
      </c>
      <c r="AL40" s="12">
        <f t="shared" si="12"/>
        <v>100270.24506927849</v>
      </c>
      <c r="AM40" s="12">
        <f t="shared" si="13"/>
        <v>100154.76285064338</v>
      </c>
    </row>
    <row r="41" spans="2:39" x14ac:dyDescent="0.3">
      <c r="B41" s="13" t="s">
        <v>47</v>
      </c>
      <c r="C41" s="7">
        <v>10</v>
      </c>
      <c r="D41" s="7"/>
      <c r="E41" s="7"/>
      <c r="F41" s="7">
        <v>30</v>
      </c>
      <c r="G41" s="7">
        <v>40</v>
      </c>
      <c r="H41" s="7"/>
      <c r="I41" s="7"/>
      <c r="J41" s="7"/>
      <c r="K41" s="7">
        <v>20</v>
      </c>
      <c r="L41" s="14"/>
      <c r="N41" s="25">
        <f t="shared" si="18"/>
        <v>75.757575757575751</v>
      </c>
      <c r="O41" s="8">
        <f t="shared" si="1"/>
        <v>0</v>
      </c>
      <c r="P41" s="8">
        <f t="shared" si="1"/>
        <v>0</v>
      </c>
      <c r="Q41" s="8">
        <f t="shared" si="1"/>
        <v>103.44827586206897</v>
      </c>
      <c r="R41" s="8">
        <f t="shared" si="1"/>
        <v>49.720323182100685</v>
      </c>
      <c r="S41" s="8">
        <f t="shared" si="1"/>
        <v>0</v>
      </c>
      <c r="T41" s="8">
        <f t="shared" si="1"/>
        <v>0</v>
      </c>
      <c r="U41" s="8">
        <f t="shared" si="14"/>
        <v>0</v>
      </c>
      <c r="V41" s="8">
        <f t="shared" si="1"/>
        <v>32.076984763432236</v>
      </c>
      <c r="W41" s="26">
        <f t="shared" si="19"/>
        <v>0</v>
      </c>
      <c r="X41" s="5"/>
      <c r="Y41" s="5">
        <f t="shared" si="15"/>
        <v>99416.941734045351</v>
      </c>
      <c r="Z41" s="12">
        <f t="shared" si="16"/>
        <v>99933.802962996459</v>
      </c>
      <c r="AA41" s="12">
        <f t="shared" si="2"/>
        <v>98966.627788493613</v>
      </c>
      <c r="AB41" s="12">
        <f t="shared" si="3"/>
        <v>99279.859232076182</v>
      </c>
      <c r="AC41" s="12">
        <f t="shared" si="20"/>
        <v>99710.925491571688</v>
      </c>
      <c r="AD41" s="12">
        <f t="shared" si="5"/>
        <v>99912.539621430013</v>
      </c>
      <c r="AE41" s="12">
        <f t="shared" si="17"/>
        <v>100070.1431066252</v>
      </c>
      <c r="AF41" s="12">
        <f t="shared" si="6"/>
        <v>99783.102694484536</v>
      </c>
      <c r="AG41" s="12">
        <f t="shared" si="7"/>
        <v>99813.195679650555</v>
      </c>
      <c r="AH41" s="12">
        <f t="shared" si="8"/>
        <v>99826.403135119443</v>
      </c>
      <c r="AI41" s="12">
        <f t="shared" si="9"/>
        <v>100041.2743187375</v>
      </c>
      <c r="AJ41" s="12">
        <f t="shared" si="10"/>
        <v>99727.720297476786</v>
      </c>
      <c r="AK41" s="12">
        <f t="shared" si="11"/>
        <v>99916.876307798113</v>
      </c>
      <c r="AL41" s="12">
        <f t="shared" si="12"/>
        <v>100023.91342929455</v>
      </c>
      <c r="AM41" s="12">
        <f t="shared" si="13"/>
        <v>100046.74198659489</v>
      </c>
    </row>
    <row r="42" spans="2:39" x14ac:dyDescent="0.3">
      <c r="B42" s="13" t="s">
        <v>48</v>
      </c>
      <c r="C42" s="7"/>
      <c r="D42" s="7">
        <v>30</v>
      </c>
      <c r="E42" s="7">
        <v>40</v>
      </c>
      <c r="F42" s="7">
        <v>10</v>
      </c>
      <c r="G42" s="7"/>
      <c r="H42" s="7">
        <v>20</v>
      </c>
      <c r="I42" s="7"/>
      <c r="J42" s="7"/>
      <c r="K42" s="7"/>
      <c r="L42" s="14"/>
      <c r="N42" s="25">
        <f t="shared" si="18"/>
        <v>0</v>
      </c>
      <c r="O42" s="8">
        <f t="shared" si="1"/>
        <v>58.651026392961874</v>
      </c>
      <c r="P42" s="8">
        <f t="shared" si="1"/>
        <v>8.8300220750551883</v>
      </c>
      <c r="Q42" s="8">
        <f t="shared" si="1"/>
        <v>34.482758620689658</v>
      </c>
      <c r="R42" s="8">
        <f t="shared" si="1"/>
        <v>0</v>
      </c>
      <c r="S42" s="8">
        <f>H42*1000/H$4</f>
        <v>39.682539682539684</v>
      </c>
      <c r="T42" s="8">
        <f t="shared" si="1"/>
        <v>0</v>
      </c>
      <c r="U42" s="8">
        <f t="shared" si="14"/>
        <v>0</v>
      </c>
      <c r="V42" s="8">
        <f t="shared" si="1"/>
        <v>0</v>
      </c>
      <c r="W42" s="26">
        <f t="shared" si="19"/>
        <v>0</v>
      </c>
      <c r="X42" s="5"/>
      <c r="Y42" s="5">
        <f t="shared" si="15"/>
        <v>100562.98980493634</v>
      </c>
      <c r="Z42" s="12">
        <f t="shared" si="16"/>
        <v>100422.16662347197</v>
      </c>
      <c r="AA42" s="12">
        <f t="shared" si="2"/>
        <v>99319.061672869066</v>
      </c>
      <c r="AB42" s="12">
        <f t="shared" si="3"/>
        <v>99289.736159672597</v>
      </c>
      <c r="AC42" s="12">
        <f t="shared" si="20"/>
        <v>99481.160975124105</v>
      </c>
      <c r="AD42" s="12">
        <f t="shared" si="5"/>
        <v>99441.520971079211</v>
      </c>
      <c r="AE42" s="12">
        <f t="shared" si="17"/>
        <v>99755.405307969224</v>
      </c>
      <c r="AF42" s="12">
        <f t="shared" si="6"/>
        <v>100117.62618040381</v>
      </c>
      <c r="AG42" s="12">
        <f t="shared" si="7"/>
        <v>99712.226241077282</v>
      </c>
      <c r="AH42" s="12">
        <f t="shared" si="8"/>
        <v>99936.515855800724</v>
      </c>
      <c r="AI42" s="12">
        <f t="shared" si="9"/>
        <v>100149.90997996397</v>
      </c>
      <c r="AJ42" s="12">
        <f t="shared" si="10"/>
        <v>99934.316896740202</v>
      </c>
      <c r="AK42" s="12">
        <f t="shared" si="11"/>
        <v>100146.85704476421</v>
      </c>
      <c r="AL42" s="12">
        <f t="shared" si="12"/>
        <v>100381.46115033605</v>
      </c>
      <c r="AM42" s="12">
        <f t="shared" si="13"/>
        <v>100611.87883073863</v>
      </c>
    </row>
    <row r="43" spans="2:39" x14ac:dyDescent="0.3">
      <c r="B43" s="13" t="s">
        <v>49</v>
      </c>
      <c r="C43" s="7"/>
      <c r="D43" s="7">
        <v>10</v>
      </c>
      <c r="E43" s="7"/>
      <c r="F43" s="7">
        <v>50</v>
      </c>
      <c r="G43" s="7">
        <v>30</v>
      </c>
      <c r="H43" s="7"/>
      <c r="I43" s="7"/>
      <c r="J43" s="7"/>
      <c r="K43" s="7">
        <v>10</v>
      </c>
      <c r="L43" s="14"/>
      <c r="N43" s="25">
        <f t="shared" si="18"/>
        <v>0</v>
      </c>
      <c r="O43" s="8">
        <f t="shared" ref="O43:O49" si="21">D43*1000/D$4</f>
        <v>19.550342130987293</v>
      </c>
      <c r="P43" s="8">
        <f t="shared" ref="P43:P49" si="22">E43*1000/E$4</f>
        <v>0</v>
      </c>
      <c r="Q43" s="8">
        <f t="shared" ref="Q43:Q49" si="23">F43*1000/F$4</f>
        <v>172.41379310344828</v>
      </c>
      <c r="R43" s="8">
        <f t="shared" ref="R43:R49" si="24">G43*1000/G$4</f>
        <v>37.290242386575514</v>
      </c>
      <c r="S43" s="8">
        <f t="shared" ref="S43:S49" si="25">H43*1000/H$4</f>
        <v>0</v>
      </c>
      <c r="T43" s="8">
        <f t="shared" ref="T43:T49" si="26">I43*1000/I$4</f>
        <v>0</v>
      </c>
      <c r="U43" s="8">
        <f t="shared" si="14"/>
        <v>0</v>
      </c>
      <c r="V43" s="8">
        <f t="shared" ref="V43:V49" si="27">K43*1000/K$4</f>
        <v>16.038492381716118</v>
      </c>
      <c r="W43" s="26">
        <f t="shared" si="19"/>
        <v>0</v>
      </c>
      <c r="X43" s="5"/>
      <c r="Y43" s="5">
        <f t="shared" si="15"/>
        <v>98937.849851311999</v>
      </c>
      <c r="Z43" s="12">
        <f t="shared" si="16"/>
        <v>99595.211223047692</v>
      </c>
      <c r="AA43" s="12">
        <f t="shared" si="2"/>
        <v>98106.510289711921</v>
      </c>
      <c r="AB43" s="12">
        <f t="shared" si="3"/>
        <v>98453.997769642752</v>
      </c>
      <c r="AC43" s="12">
        <f t="shared" si="20"/>
        <v>99192.02977194947</v>
      </c>
      <c r="AD43" s="12">
        <f t="shared" si="5"/>
        <v>98984.886576349498</v>
      </c>
      <c r="AE43" s="12">
        <f t="shared" si="17"/>
        <v>99254.237184924801</v>
      </c>
      <c r="AF43" s="12">
        <f t="shared" si="6"/>
        <v>99124.4359258326</v>
      </c>
      <c r="AG43" s="12">
        <f t="shared" si="7"/>
        <v>99107.918012700073</v>
      </c>
      <c r="AH43" s="12">
        <f t="shared" si="8"/>
        <v>98933.015352865827</v>
      </c>
      <c r="AI43" s="12">
        <f t="shared" si="9"/>
        <v>98874.173694795973</v>
      </c>
      <c r="AJ43" s="12">
        <f t="shared" si="10"/>
        <v>98408.496397300027</v>
      </c>
      <c r="AK43" s="12">
        <f t="shared" si="11"/>
        <v>98378.229854412013</v>
      </c>
      <c r="AL43" s="12">
        <f t="shared" si="12"/>
        <v>98528.006359385239</v>
      </c>
      <c r="AM43" s="12">
        <f t="shared" si="13"/>
        <v>98757.16168317238</v>
      </c>
    </row>
    <row r="44" spans="2:39" x14ac:dyDescent="0.3">
      <c r="B44" s="13" t="s">
        <v>50</v>
      </c>
      <c r="C44" s="7"/>
      <c r="D44" s="7">
        <v>20</v>
      </c>
      <c r="E44" s="7">
        <v>10</v>
      </c>
      <c r="F44" s="7">
        <v>20</v>
      </c>
      <c r="G44" s="7">
        <v>30</v>
      </c>
      <c r="H44" s="7"/>
      <c r="I44" s="7">
        <v>10</v>
      </c>
      <c r="J44" s="7"/>
      <c r="K44" s="7">
        <v>10</v>
      </c>
      <c r="L44" s="14"/>
      <c r="N44" s="25">
        <f t="shared" si="18"/>
        <v>0</v>
      </c>
      <c r="O44" s="8">
        <f t="shared" si="21"/>
        <v>39.100684261974585</v>
      </c>
      <c r="P44" s="8">
        <f t="shared" si="22"/>
        <v>2.2075055187637971</v>
      </c>
      <c r="Q44" s="8">
        <f t="shared" si="23"/>
        <v>68.965517241379317</v>
      </c>
      <c r="R44" s="8">
        <f t="shared" si="24"/>
        <v>37.290242386575514</v>
      </c>
      <c r="S44" s="8">
        <f t="shared" si="25"/>
        <v>0</v>
      </c>
      <c r="T44" s="8">
        <f t="shared" si="26"/>
        <v>166.11295681063123</v>
      </c>
      <c r="U44" s="8">
        <f t="shared" si="14"/>
        <v>0</v>
      </c>
      <c r="V44" s="8">
        <f t="shared" si="27"/>
        <v>16.038492381716118</v>
      </c>
      <c r="W44" s="26">
        <f t="shared" si="19"/>
        <v>0</v>
      </c>
      <c r="X44" s="5"/>
      <c r="Y44" s="5">
        <f t="shared" si="15"/>
        <v>99731.7737796031</v>
      </c>
      <c r="Z44" s="12">
        <f t="shared" si="16"/>
        <v>99769.824082005318</v>
      </c>
      <c r="AA44" s="12">
        <f t="shared" si="2"/>
        <v>98477.434648582406</v>
      </c>
      <c r="AB44" s="12">
        <f t="shared" si="3"/>
        <v>99147.37287106899</v>
      </c>
      <c r="AC44" s="12">
        <f t="shared" si="20"/>
        <v>99770.498515796615</v>
      </c>
      <c r="AD44" s="12">
        <f t="shared" si="5"/>
        <v>99946.139999796927</v>
      </c>
      <c r="AE44" s="12">
        <f t="shared" si="17"/>
        <v>100103.72383420491</v>
      </c>
      <c r="AF44" s="12">
        <f t="shared" si="6"/>
        <v>100157.98692397471</v>
      </c>
      <c r="AG44" s="12">
        <f t="shared" si="7"/>
        <v>99841.559281954513</v>
      </c>
      <c r="AH44" s="12">
        <f t="shared" si="8"/>
        <v>99855.025814731911</v>
      </c>
      <c r="AI44" s="12">
        <f t="shared" si="9"/>
        <v>100029.80376868404</v>
      </c>
      <c r="AJ44" s="12">
        <f t="shared" si="10"/>
        <v>99838.426237352222</v>
      </c>
      <c r="AK44" s="12">
        <f t="shared" si="11"/>
        <v>99780.815196001917</v>
      </c>
      <c r="AL44" s="12">
        <f t="shared" si="12"/>
        <v>99792.846225645277</v>
      </c>
      <c r="AM44" s="12">
        <f t="shared" si="13"/>
        <v>99748.964139796619</v>
      </c>
    </row>
    <row r="45" spans="2:39" x14ac:dyDescent="0.3">
      <c r="B45" s="13" t="s">
        <v>51</v>
      </c>
      <c r="C45" s="7">
        <v>5</v>
      </c>
      <c r="D45" s="7">
        <v>5</v>
      </c>
      <c r="E45" s="7"/>
      <c r="F45" s="7"/>
      <c r="G45" s="7">
        <v>40</v>
      </c>
      <c r="H45" s="7"/>
      <c r="I45" s="7"/>
      <c r="J45" s="7"/>
      <c r="K45" s="7">
        <v>40</v>
      </c>
      <c r="L45" s="14">
        <v>10</v>
      </c>
      <c r="N45" s="25">
        <f t="shared" si="18"/>
        <v>37.878787878787875</v>
      </c>
      <c r="O45" s="8">
        <f t="shared" si="21"/>
        <v>9.7751710654936463</v>
      </c>
      <c r="P45" s="8">
        <f t="shared" si="22"/>
        <v>0</v>
      </c>
      <c r="Q45" s="8">
        <f t="shared" si="23"/>
        <v>0</v>
      </c>
      <c r="R45" s="8">
        <f t="shared" si="24"/>
        <v>49.720323182100685</v>
      </c>
      <c r="S45" s="8">
        <f t="shared" si="25"/>
        <v>0</v>
      </c>
      <c r="T45" s="8">
        <f t="shared" si="26"/>
        <v>0</v>
      </c>
      <c r="U45" s="8">
        <f t="shared" si="14"/>
        <v>0</v>
      </c>
      <c r="V45" s="8">
        <f t="shared" si="27"/>
        <v>64.153969526864472</v>
      </c>
      <c r="W45" s="26">
        <f t="shared" si="19"/>
        <v>10013.333333333334</v>
      </c>
      <c r="X45" s="5"/>
      <c r="Y45" s="5">
        <f t="shared" si="15"/>
        <v>100196.04056831506</v>
      </c>
      <c r="Z45" s="12">
        <f t="shared" si="16"/>
        <v>100650.73362983244</v>
      </c>
      <c r="AA45" s="12">
        <f t="shared" si="2"/>
        <v>99935.525443941951</v>
      </c>
      <c r="AB45" s="12">
        <f t="shared" si="3"/>
        <v>100549.96757420873</v>
      </c>
      <c r="AC45" s="12">
        <f t="shared" si="20"/>
        <v>100546.80713439618</v>
      </c>
      <c r="AD45" s="12">
        <f t="shared" si="5"/>
        <v>100878.64602263847</v>
      </c>
      <c r="AE45" s="12">
        <f t="shared" si="17"/>
        <v>101060.64765282442</v>
      </c>
      <c r="AF45" s="12">
        <f t="shared" si="6"/>
        <v>100950.06162073648</v>
      </c>
      <c r="AG45" s="12">
        <f t="shared" si="7"/>
        <v>101017.69475112688</v>
      </c>
      <c r="AH45" s="12">
        <f t="shared" si="8"/>
        <v>101393.14225720403</v>
      </c>
      <c r="AI45" s="12">
        <f t="shared" si="9"/>
        <v>101593.85198509764</v>
      </c>
      <c r="AJ45" s="12">
        <f t="shared" si="10"/>
        <v>101430.6796031339</v>
      </c>
      <c r="AK45" s="12">
        <f t="shared" si="11"/>
        <v>101423.71683454422</v>
      </c>
      <c r="AL45" s="12">
        <f t="shared" si="12"/>
        <v>101339.51394384324</v>
      </c>
      <c r="AM45" s="12">
        <f t="shared" si="13"/>
        <v>100976.73257985449</v>
      </c>
    </row>
    <row r="46" spans="2:39" x14ac:dyDescent="0.3">
      <c r="B46" s="13" t="s">
        <v>52</v>
      </c>
      <c r="C46" s="7">
        <v>40</v>
      </c>
      <c r="D46" s="7"/>
      <c r="E46" s="7"/>
      <c r="F46" s="7">
        <v>8</v>
      </c>
      <c r="G46" s="7">
        <v>30</v>
      </c>
      <c r="H46" s="7"/>
      <c r="I46" s="7"/>
      <c r="J46" s="7"/>
      <c r="K46" s="7">
        <v>12</v>
      </c>
      <c r="L46" s="14">
        <v>10</v>
      </c>
      <c r="N46" s="25">
        <f t="shared" si="18"/>
        <v>303.030303030303</v>
      </c>
      <c r="O46" s="8">
        <f t="shared" si="21"/>
        <v>0</v>
      </c>
      <c r="P46" s="8">
        <f t="shared" si="22"/>
        <v>0</v>
      </c>
      <c r="Q46" s="8">
        <f t="shared" si="23"/>
        <v>27.586206896551722</v>
      </c>
      <c r="R46" s="8">
        <f t="shared" si="24"/>
        <v>37.290242386575514</v>
      </c>
      <c r="S46" s="8">
        <f t="shared" si="25"/>
        <v>0</v>
      </c>
      <c r="T46" s="8">
        <f t="shared" si="26"/>
        <v>0</v>
      </c>
      <c r="U46" s="8">
        <f t="shared" si="14"/>
        <v>0</v>
      </c>
      <c r="V46" s="8">
        <f t="shared" si="27"/>
        <v>19.246190858059343</v>
      </c>
      <c r="W46" s="26">
        <f t="shared" si="19"/>
        <v>10013.333333333334</v>
      </c>
      <c r="X46" s="5"/>
      <c r="Y46" s="5">
        <f t="shared" si="15"/>
        <v>100272.75417300369</v>
      </c>
      <c r="Z46" s="12">
        <f t="shared" si="16"/>
        <v>100161.26094864523</v>
      </c>
      <c r="AA46" s="12">
        <f t="shared" si="2"/>
        <v>100261.98464419396</v>
      </c>
      <c r="AB46" s="12">
        <f t="shared" si="3"/>
        <v>99729.402576957422</v>
      </c>
      <c r="AC46" s="12">
        <f t="shared" si="20"/>
        <v>99682.953662796761</v>
      </c>
      <c r="AD46" s="12">
        <f t="shared" si="5"/>
        <v>100667.98907611235</v>
      </c>
      <c r="AE46" s="12">
        <f t="shared" si="17"/>
        <v>100477.95069951033</v>
      </c>
      <c r="AF46" s="12">
        <f t="shared" si="6"/>
        <v>99825.057695695126</v>
      </c>
      <c r="AG46" s="12">
        <f t="shared" si="7"/>
        <v>99524.95180092768</v>
      </c>
      <c r="AH46" s="12">
        <f t="shared" si="8"/>
        <v>99859.41754902614</v>
      </c>
      <c r="AI46" s="12">
        <f t="shared" si="9"/>
        <v>100567.80672687844</v>
      </c>
      <c r="AJ46" s="12">
        <f t="shared" si="10"/>
        <v>100437.45275864741</v>
      </c>
      <c r="AK46" s="12">
        <f t="shared" si="11"/>
        <v>101573.79134666594</v>
      </c>
      <c r="AL46" s="12">
        <f t="shared" si="12"/>
        <v>101929.15059528747</v>
      </c>
      <c r="AM46" s="12">
        <f t="shared" si="13"/>
        <v>102116.54187304743</v>
      </c>
    </row>
    <row r="47" spans="2:39" x14ac:dyDescent="0.3">
      <c r="B47" s="13" t="s">
        <v>53</v>
      </c>
      <c r="C47" s="7"/>
      <c r="D47" s="7">
        <v>10</v>
      </c>
      <c r="E47" s="7">
        <v>12</v>
      </c>
      <c r="F47" s="7">
        <v>12</v>
      </c>
      <c r="G47" s="7">
        <v>18</v>
      </c>
      <c r="H47" s="7"/>
      <c r="I47" s="7"/>
      <c r="J47" s="7">
        <v>15</v>
      </c>
      <c r="K47" s="7">
        <v>23</v>
      </c>
      <c r="L47" s="14">
        <v>10</v>
      </c>
      <c r="N47" s="25">
        <f t="shared" si="18"/>
        <v>0</v>
      </c>
      <c r="O47" s="8">
        <f t="shared" si="21"/>
        <v>19.550342130987293</v>
      </c>
      <c r="P47" s="8">
        <f t="shared" si="22"/>
        <v>2.6490066225165565</v>
      </c>
      <c r="Q47" s="8">
        <f t="shared" si="23"/>
        <v>41.379310344827587</v>
      </c>
      <c r="R47" s="8">
        <f t="shared" si="24"/>
        <v>22.374145431945308</v>
      </c>
      <c r="S47" s="8">
        <f t="shared" si="25"/>
        <v>0</v>
      </c>
      <c r="T47" s="8">
        <f t="shared" si="26"/>
        <v>0</v>
      </c>
      <c r="U47" s="8">
        <f t="shared" si="14"/>
        <v>66.666666666666671</v>
      </c>
      <c r="V47" s="8">
        <f t="shared" si="27"/>
        <v>36.888532477947074</v>
      </c>
      <c r="W47" s="26">
        <f t="shared" si="19"/>
        <v>10013.333333333334</v>
      </c>
      <c r="X47" s="5"/>
      <c r="Y47" s="5">
        <f t="shared" si="15"/>
        <v>100479.81379428573</v>
      </c>
      <c r="Z47" s="12">
        <f t="shared" si="16"/>
        <v>100914.68231560745</v>
      </c>
      <c r="AA47" s="12">
        <f t="shared" si="2"/>
        <v>99935.914500495172</v>
      </c>
      <c r="AB47" s="12">
        <f t="shared" si="3"/>
        <v>100470.75620898763</v>
      </c>
      <c r="AC47" s="12">
        <f t="shared" si="20"/>
        <v>100722.47214866283</v>
      </c>
      <c r="AD47" s="12">
        <f t="shared" si="5"/>
        <v>100953.49966781244</v>
      </c>
      <c r="AE47" s="12">
        <f t="shared" si="17"/>
        <v>101061.91662914466</v>
      </c>
      <c r="AF47" s="12">
        <f t="shared" si="6"/>
        <v>101241.85831161108</v>
      </c>
      <c r="AG47" s="12">
        <f t="shared" si="7"/>
        <v>101261.18747559041</v>
      </c>
      <c r="AH47" s="12">
        <f t="shared" si="8"/>
        <v>101308.84562837312</v>
      </c>
      <c r="AI47" s="12">
        <f t="shared" si="9"/>
        <v>101187.7204931383</v>
      </c>
      <c r="AJ47" s="12">
        <f t="shared" si="10"/>
        <v>100718.96959982866</v>
      </c>
      <c r="AK47" s="12">
        <f t="shared" si="11"/>
        <v>100761.9190737028</v>
      </c>
      <c r="AL47" s="12">
        <f t="shared" si="12"/>
        <v>100719.47290180282</v>
      </c>
      <c r="AM47" s="12">
        <f t="shared" si="13"/>
        <v>100792.05295328006</v>
      </c>
    </row>
    <row r="48" spans="2:39" x14ac:dyDescent="0.3">
      <c r="B48" s="13" t="s">
        <v>54</v>
      </c>
      <c r="C48" s="7">
        <v>15</v>
      </c>
      <c r="D48" s="7">
        <v>10</v>
      </c>
      <c r="E48" s="7">
        <v>35</v>
      </c>
      <c r="F48" s="7">
        <v>8</v>
      </c>
      <c r="G48" s="7">
        <v>10</v>
      </c>
      <c r="H48" s="7">
        <v>2</v>
      </c>
      <c r="I48" s="7">
        <v>1</v>
      </c>
      <c r="J48" s="7">
        <v>10</v>
      </c>
      <c r="K48" s="7">
        <v>2</v>
      </c>
      <c r="L48" s="14">
        <v>7</v>
      </c>
      <c r="N48" s="25">
        <f>C48*1000/C$4</f>
        <v>113.63636363636364</v>
      </c>
      <c r="O48" s="8">
        <f t="shared" si="21"/>
        <v>19.550342130987293</v>
      </c>
      <c r="P48" s="8">
        <f t="shared" si="22"/>
        <v>7.7262693156732896</v>
      </c>
      <c r="Q48" s="8">
        <f t="shared" si="23"/>
        <v>27.586206896551722</v>
      </c>
      <c r="R48" s="8">
        <f t="shared" si="24"/>
        <v>12.430080795525171</v>
      </c>
      <c r="S48" s="8">
        <f t="shared" si="25"/>
        <v>3.9682539682539684</v>
      </c>
      <c r="T48" s="8">
        <f t="shared" si="26"/>
        <v>16.611295681063122</v>
      </c>
      <c r="U48" s="8">
        <f t="shared" si="14"/>
        <v>44.444444444444443</v>
      </c>
      <c r="V48" s="8">
        <f t="shared" si="27"/>
        <v>3.2076984763432237</v>
      </c>
      <c r="W48" s="26">
        <f t="shared" si="19"/>
        <v>7009.333333333333</v>
      </c>
      <c r="X48" s="5"/>
      <c r="Y48" s="5">
        <f t="shared" si="15"/>
        <v>100809.09971971741</v>
      </c>
      <c r="Z48" s="12">
        <f t="shared" si="16"/>
        <v>100691.34918426584</v>
      </c>
      <c r="AA48" s="12">
        <f t="shared" si="2"/>
        <v>100039.43238904503</v>
      </c>
      <c r="AB48" s="12">
        <f t="shared" si="3"/>
        <v>99939.338585970414</v>
      </c>
      <c r="AC48" s="12">
        <f t="shared" si="20"/>
        <v>100118.86980513667</v>
      </c>
      <c r="AD48" s="12">
        <f t="shared" si="5"/>
        <v>100604.82422319549</v>
      </c>
      <c r="AE48" s="12">
        <f t="shared" si="17"/>
        <v>100654.73593173544</v>
      </c>
      <c r="AF48" s="12">
        <f t="shared" si="6"/>
        <v>100734.04368812729</v>
      </c>
      <c r="AG48" s="12">
        <f t="shared" si="7"/>
        <v>100470.51963553632</v>
      </c>
      <c r="AH48" s="12">
        <f t="shared" si="8"/>
        <v>100540.65314331242</v>
      </c>
      <c r="AI48" s="12">
        <f t="shared" si="9"/>
        <v>100592.02918609919</v>
      </c>
      <c r="AJ48" s="12">
        <f t="shared" si="10"/>
        <v>100299.97822650796</v>
      </c>
      <c r="AK48" s="12">
        <f t="shared" si="11"/>
        <v>100844.32484548521</v>
      </c>
      <c r="AL48" s="12">
        <f t="shared" si="12"/>
        <v>101051.25706598195</v>
      </c>
      <c r="AM48" s="12">
        <f t="shared" si="13"/>
        <v>101356.38242441336</v>
      </c>
    </row>
    <row r="49" spans="1:39" x14ac:dyDescent="0.3">
      <c r="B49" s="13" t="s">
        <v>55</v>
      </c>
      <c r="C49" s="7"/>
      <c r="D49" s="7">
        <v>20</v>
      </c>
      <c r="E49" s="7"/>
      <c r="F49" s="7">
        <v>80</v>
      </c>
      <c r="G49" s="7"/>
      <c r="H49" s="7"/>
      <c r="I49" s="7"/>
      <c r="J49" s="7"/>
      <c r="K49" s="7"/>
      <c r="L49" s="14"/>
      <c r="N49" s="25">
        <f t="shared" si="18"/>
        <v>0</v>
      </c>
      <c r="O49" s="8">
        <f t="shared" si="21"/>
        <v>39.100684261974585</v>
      </c>
      <c r="P49" s="8">
        <f t="shared" si="22"/>
        <v>0</v>
      </c>
      <c r="Q49" s="8">
        <f t="shared" si="23"/>
        <v>275.86206896551727</v>
      </c>
      <c r="R49" s="8">
        <f t="shared" si="24"/>
        <v>0</v>
      </c>
      <c r="S49" s="8">
        <f t="shared" si="25"/>
        <v>0</v>
      </c>
      <c r="T49" s="8">
        <f t="shared" si="26"/>
        <v>0</v>
      </c>
      <c r="U49" s="8">
        <f t="shared" si="14"/>
        <v>0</v>
      </c>
      <c r="V49" s="8">
        <f t="shared" si="27"/>
        <v>0</v>
      </c>
      <c r="W49" s="26">
        <f t="shared" si="19"/>
        <v>0</v>
      </c>
      <c r="X49" s="5"/>
      <c r="Y49" s="5">
        <f t="shared" si="15"/>
        <v>98698.891023696371</v>
      </c>
      <c r="Z49" s="12">
        <f t="shared" si="16"/>
        <v>99645.936562510542</v>
      </c>
      <c r="AA49" s="12">
        <f t="shared" si="2"/>
        <v>97717.05935888362</v>
      </c>
      <c r="AB49" s="12">
        <f t="shared" si="3"/>
        <v>97697.509016752636</v>
      </c>
      <c r="AC49" s="12">
        <f t="shared" si="20"/>
        <v>98583.746250042139</v>
      </c>
      <c r="AD49" s="12">
        <f t="shared" si="5"/>
        <v>98051.572454242094</v>
      </c>
      <c r="AE49" s="12">
        <f t="shared" si="17"/>
        <v>98366.535207469584</v>
      </c>
      <c r="AF49" s="12">
        <f t="shared" si="6"/>
        <v>98207.975191289996</v>
      </c>
      <c r="AG49" s="12">
        <f t="shared" si="7"/>
        <v>98190.582128290698</v>
      </c>
      <c r="AH49" s="12">
        <f t="shared" si="8"/>
        <v>97834.361411669539</v>
      </c>
      <c r="AI49" s="12">
        <f t="shared" si="9"/>
        <v>97519.398658442049</v>
      </c>
      <c r="AJ49" s="12">
        <f t="shared" si="10"/>
        <v>96869.922809856085</v>
      </c>
      <c r="AK49" s="12">
        <f t="shared" si="11"/>
        <v>96948.124178380036</v>
      </c>
      <c r="AL49" s="12">
        <f t="shared" si="12"/>
        <v>97104.526915427938</v>
      </c>
      <c r="AM49" s="12">
        <f t="shared" si="13"/>
        <v>97734.452421882903</v>
      </c>
    </row>
    <row r="50" spans="1:39" x14ac:dyDescent="0.3">
      <c r="A50" t="s">
        <v>56</v>
      </c>
      <c r="B50" s="13" t="s">
        <v>57</v>
      </c>
      <c r="C50" s="7"/>
      <c r="D50" s="7">
        <v>5</v>
      </c>
      <c r="E50" s="7">
        <v>10</v>
      </c>
      <c r="F50" s="7">
        <v>20</v>
      </c>
      <c r="G50" s="7">
        <v>20</v>
      </c>
      <c r="H50" s="7">
        <v>5</v>
      </c>
      <c r="I50" s="7">
        <v>30</v>
      </c>
      <c r="J50" s="7">
        <v>5</v>
      </c>
      <c r="K50" s="7">
        <v>5</v>
      </c>
      <c r="L50" s="14"/>
      <c r="N50" s="25">
        <f>C50*1000/C$5</f>
        <v>0</v>
      </c>
      <c r="O50" s="8">
        <f t="shared" ref="O50:V52" si="28">D50*1000/D$5</f>
        <v>9.8425196850393704</v>
      </c>
      <c r="P50" s="8">
        <f t="shared" si="28"/>
        <v>2.2075055187637971</v>
      </c>
      <c r="Q50" s="8">
        <f t="shared" si="28"/>
        <v>69.686411149825787</v>
      </c>
      <c r="R50" s="8">
        <f t="shared" si="28"/>
        <v>25.316455696202532</v>
      </c>
      <c r="S50" s="8">
        <f t="shared" si="28"/>
        <v>9.9206349206349209</v>
      </c>
      <c r="T50" s="8">
        <f t="shared" si="28"/>
        <v>500</v>
      </c>
      <c r="U50" s="8">
        <f t="shared" si="28"/>
        <v>22.222222222222221</v>
      </c>
      <c r="V50" s="8">
        <f t="shared" si="28"/>
        <v>8.0256821829855536</v>
      </c>
      <c r="W50" s="26">
        <f>L50*(23/360)*0.02*1000+L50*1000</f>
        <v>0</v>
      </c>
      <c r="X50" s="5"/>
      <c r="Y50" s="5">
        <f t="shared" si="15"/>
        <v>100711.92017800731</v>
      </c>
      <c r="Z50" s="12">
        <f t="shared" si="16"/>
        <v>100601.04423645987</v>
      </c>
      <c r="AA50" s="12">
        <f t="shared" si="2"/>
        <v>99274.972824401411</v>
      </c>
      <c r="AB50" s="12">
        <f t="shared" si="3"/>
        <v>100550.97640308578</v>
      </c>
      <c r="AC50" s="12">
        <f t="shared" si="20"/>
        <v>101464.97602622236</v>
      </c>
      <c r="AD50" s="12">
        <f t="shared" si="5"/>
        <v>101981.16617970349</v>
      </c>
      <c r="AE50" s="12">
        <f t="shared" si="17"/>
        <v>101866.81896521666</v>
      </c>
      <c r="AF50" s="12">
        <f t="shared" si="6"/>
        <v>101818.26651335252</v>
      </c>
      <c r="AG50" s="12">
        <f t="shared" si="7"/>
        <v>101619.66768393427</v>
      </c>
      <c r="AH50" s="12">
        <f t="shared" si="8"/>
        <v>101171.1785854388</v>
      </c>
      <c r="AI50" s="12">
        <f t="shared" si="9"/>
        <v>101900.41066138886</v>
      </c>
      <c r="AJ50" s="12">
        <f t="shared" si="10"/>
        <v>101951.54228526044</v>
      </c>
      <c r="AK50" s="12">
        <f t="shared" si="11"/>
        <v>101787.0023617112</v>
      </c>
      <c r="AL50" s="12">
        <f t="shared" si="12"/>
        <v>101242.14239798638</v>
      </c>
      <c r="AM50" s="12">
        <f t="shared" si="13"/>
        <v>101027.03202049811</v>
      </c>
    </row>
    <row r="51" spans="1:39" x14ac:dyDescent="0.3">
      <c r="B51" s="13" t="s">
        <v>58</v>
      </c>
      <c r="C51" s="7">
        <v>20</v>
      </c>
      <c r="D51" s="7">
        <v>20</v>
      </c>
      <c r="E51" s="7"/>
      <c r="F51" s="7"/>
      <c r="G51" s="7">
        <v>20</v>
      </c>
      <c r="H51" s="7"/>
      <c r="I51" s="7"/>
      <c r="J51" s="7"/>
      <c r="K51" s="7"/>
      <c r="L51" s="14">
        <v>40</v>
      </c>
      <c r="N51" s="25">
        <f t="shared" ref="N51:N52" si="29">C51*1000/C$5</f>
        <v>150.37593984962405</v>
      </c>
      <c r="O51" s="8">
        <f t="shared" si="28"/>
        <v>39.370078740157481</v>
      </c>
      <c r="P51" s="8">
        <f t="shared" si="28"/>
        <v>0</v>
      </c>
      <c r="Q51" s="8">
        <f t="shared" si="28"/>
        <v>0</v>
      </c>
      <c r="R51" s="8">
        <f t="shared" si="28"/>
        <v>25.316455696202532</v>
      </c>
      <c r="S51" s="8">
        <f t="shared" si="28"/>
        <v>0</v>
      </c>
      <c r="T51" s="8">
        <f t="shared" si="28"/>
        <v>0</v>
      </c>
      <c r="U51" s="8">
        <f t="shared" si="28"/>
        <v>0</v>
      </c>
      <c r="V51" s="8">
        <f t="shared" si="28"/>
        <v>0</v>
      </c>
      <c r="W51" s="26">
        <f t="shared" ref="W51:W52" si="30">L51*(23/360)*0.02*1000+L51*1000</f>
        <v>40051.111111111109</v>
      </c>
      <c r="X51" s="5"/>
      <c r="Y51" s="5">
        <f t="shared" si="15"/>
        <v>100519.28830681641</v>
      </c>
      <c r="Z51" s="12">
        <f t="shared" si="16"/>
        <v>100122.82445706945</v>
      </c>
      <c r="AA51" s="12">
        <f t="shared" si="2"/>
        <v>100008.74527925848</v>
      </c>
      <c r="AB51" s="12">
        <f t="shared" si="3"/>
        <v>99715.147610212938</v>
      </c>
      <c r="AC51" s="12">
        <f t="shared" si="20"/>
        <v>99813.700206195077</v>
      </c>
      <c r="AD51" s="12">
        <f t="shared" si="5"/>
        <v>100360.46243220262</v>
      </c>
      <c r="AE51" s="12">
        <f t="shared" si="17"/>
        <v>100274.77302678938</v>
      </c>
      <c r="AF51" s="12">
        <f t="shared" si="6"/>
        <v>100092.1313833106</v>
      </c>
      <c r="AG51" s="12">
        <f t="shared" si="7"/>
        <v>99557.872257973082</v>
      </c>
      <c r="AH51" s="12">
        <f t="shared" si="8"/>
        <v>99905.098591523492</v>
      </c>
      <c r="AI51" s="12">
        <f t="shared" si="9"/>
        <v>100267.7462152674</v>
      </c>
      <c r="AJ51" s="12">
        <f t="shared" si="10"/>
        <v>100131.34633487269</v>
      </c>
      <c r="AK51" s="12">
        <f t="shared" si="11"/>
        <v>100786.27379605531</v>
      </c>
      <c r="AL51" s="12">
        <f t="shared" si="12"/>
        <v>101208.05410149848</v>
      </c>
      <c r="AM51" s="12">
        <f t="shared" si="13"/>
        <v>101386.537287436</v>
      </c>
    </row>
    <row r="52" spans="1:39" x14ac:dyDescent="0.3">
      <c r="B52" s="13" t="s">
        <v>59</v>
      </c>
      <c r="C52" s="7"/>
      <c r="D52" s="7"/>
      <c r="E52" s="7"/>
      <c r="F52" s="7"/>
      <c r="G52" s="7"/>
      <c r="H52" s="7"/>
      <c r="I52" s="7">
        <v>40</v>
      </c>
      <c r="J52" s="7"/>
      <c r="K52" s="7">
        <v>30</v>
      </c>
      <c r="L52" s="14">
        <v>30</v>
      </c>
      <c r="N52" s="25">
        <f t="shared" si="29"/>
        <v>0</v>
      </c>
      <c r="O52" s="8">
        <f t="shared" si="28"/>
        <v>0</v>
      </c>
      <c r="P52" s="8">
        <f t="shared" si="28"/>
        <v>0</v>
      </c>
      <c r="Q52" s="8">
        <f t="shared" si="28"/>
        <v>0</v>
      </c>
      <c r="R52" s="8">
        <f t="shared" si="28"/>
        <v>0</v>
      </c>
      <c r="S52" s="8">
        <f t="shared" si="28"/>
        <v>0</v>
      </c>
      <c r="T52" s="8">
        <f>I52*1000/I$5</f>
        <v>666.66666666666663</v>
      </c>
      <c r="U52" s="8">
        <f t="shared" si="28"/>
        <v>0</v>
      </c>
      <c r="V52" s="8">
        <f t="shared" si="28"/>
        <v>48.154093097913325</v>
      </c>
      <c r="W52" s="26">
        <f t="shared" si="30"/>
        <v>30038.333333333332</v>
      </c>
      <c r="X52" s="5"/>
      <c r="Y52" s="5">
        <f t="shared" si="15"/>
        <v>100986.54093097913</v>
      </c>
      <c r="Z52" s="12">
        <f t="shared" si="16"/>
        <v>101049.56928838951</v>
      </c>
      <c r="AA52" s="12">
        <f t="shared" si="2"/>
        <v>100045.82397003744</v>
      </c>
      <c r="AB52" s="12">
        <f t="shared" si="3"/>
        <v>101668.08186195826</v>
      </c>
      <c r="AC52" s="12">
        <f t="shared" si="20"/>
        <v>102069.9010165864</v>
      </c>
      <c r="AD52" s="12">
        <f t="shared" si="5"/>
        <v>102784.72177635098</v>
      </c>
      <c r="AE52" s="12">
        <f t="shared" si="17"/>
        <v>102571.77367576244</v>
      </c>
      <c r="AF52" s="12">
        <f t="shared" si="6"/>
        <v>102390.28624933118</v>
      </c>
      <c r="AG52" s="12">
        <f t="shared" si="7"/>
        <v>102455.13376136971</v>
      </c>
      <c r="AH52" s="12">
        <f t="shared" si="8"/>
        <v>102205.16051364366</v>
      </c>
      <c r="AI52" s="12">
        <f t="shared" si="9"/>
        <v>103023.6730872124</v>
      </c>
      <c r="AJ52" s="12">
        <f t="shared" si="10"/>
        <v>103442.18566078115</v>
      </c>
      <c r="AK52" s="12">
        <f t="shared" si="11"/>
        <v>103079.21080791867</v>
      </c>
      <c r="AL52" s="12">
        <f t="shared" si="12"/>
        <v>101923.61958266453</v>
      </c>
      <c r="AM52" s="12">
        <f t="shared" si="13"/>
        <v>101216.18245050829</v>
      </c>
    </row>
    <row r="53" spans="1:39" x14ac:dyDescent="0.3">
      <c r="A53" t="s">
        <v>60</v>
      </c>
      <c r="B53" s="13" t="s">
        <v>61</v>
      </c>
      <c r="C53" s="7"/>
      <c r="D53" s="7"/>
      <c r="E53" s="7"/>
      <c r="F53" s="7">
        <v>35</v>
      </c>
      <c r="G53" s="7"/>
      <c r="H53" s="7"/>
      <c r="I53" s="7">
        <v>25</v>
      </c>
      <c r="J53" s="7">
        <v>40</v>
      </c>
      <c r="K53" s="7"/>
      <c r="L53" s="14"/>
      <c r="N53" s="25">
        <f>C53*1000/C$6</f>
        <v>0</v>
      </c>
      <c r="O53" s="8">
        <f t="shared" ref="O53:V53" si="31">D53*1000/D$6</f>
        <v>0</v>
      </c>
      <c r="P53" s="8">
        <f t="shared" si="31"/>
        <v>0</v>
      </c>
      <c r="Q53" s="8">
        <f t="shared" si="31"/>
        <v>121.95121951219512</v>
      </c>
      <c r="R53" s="8">
        <f t="shared" si="31"/>
        <v>0</v>
      </c>
      <c r="S53" s="8">
        <f t="shared" si="31"/>
        <v>0</v>
      </c>
      <c r="T53" s="8">
        <f t="shared" si="31"/>
        <v>413.90728476821192</v>
      </c>
      <c r="U53" s="8">
        <f t="shared" si="31"/>
        <v>174.67248908296943</v>
      </c>
      <c r="V53" s="8">
        <f t="shared" si="31"/>
        <v>0</v>
      </c>
      <c r="W53" s="26">
        <f>L53*(22/360)*0.02*1000+L53*1000</f>
        <v>0</v>
      </c>
      <c r="X53" s="5"/>
      <c r="Y53" s="5">
        <f t="shared" si="15"/>
        <v>100054.94223548906</v>
      </c>
      <c r="Z53" s="12">
        <f t="shared" si="16"/>
        <v>100340.34825874156</v>
      </c>
      <c r="AA53" s="12">
        <f t="shared" si="2"/>
        <v>99020.061167817214</v>
      </c>
      <c r="AB53" s="12">
        <f t="shared" si="3"/>
        <v>100284.55696006105</v>
      </c>
      <c r="AC53" s="12">
        <f t="shared" si="20"/>
        <v>101413.66288153178</v>
      </c>
      <c r="AD53" s="12">
        <f t="shared" si="5"/>
        <v>102107.68519452453</v>
      </c>
      <c r="AE53" s="12">
        <f t="shared" si="17"/>
        <v>101673.33779348667</v>
      </c>
      <c r="AF53" s="12">
        <f t="shared" si="6"/>
        <v>101817.95009518677</v>
      </c>
      <c r="AG53" s="12">
        <f t="shared" si="7"/>
        <v>101815.7291292685</v>
      </c>
      <c r="AH53" s="12">
        <f t="shared" si="8"/>
        <v>100932.74661274042</v>
      </c>
      <c r="AI53" s="12">
        <f t="shared" si="9"/>
        <v>101261.53861888543</v>
      </c>
      <c r="AJ53" s="12">
        <f t="shared" si="10"/>
        <v>100608.68132286691</v>
      </c>
      <c r="AK53" s="12">
        <f t="shared" si="11"/>
        <v>100705.12714258407</v>
      </c>
      <c r="AL53" s="12">
        <f t="shared" si="12"/>
        <v>100167.04767238539</v>
      </c>
      <c r="AM53" s="12">
        <f t="shared" si="13"/>
        <v>100557.89623477947</v>
      </c>
    </row>
    <row r="54" spans="1:39" x14ac:dyDescent="0.3">
      <c r="B54" s="13" t="s">
        <v>62</v>
      </c>
      <c r="C54" s="7">
        <v>25</v>
      </c>
      <c r="D54" s="7"/>
      <c r="E54" s="7"/>
      <c r="F54" s="7">
        <v>25</v>
      </c>
      <c r="G54" s="7"/>
      <c r="H54" s="7"/>
      <c r="I54" s="7">
        <v>25</v>
      </c>
      <c r="J54" s="7"/>
      <c r="K54" s="7">
        <v>25</v>
      </c>
      <c r="L54" s="14"/>
      <c r="N54" s="25">
        <f t="shared" ref="N54:N59" si="32">C54*1000/C$6</f>
        <v>189.39393939393941</v>
      </c>
      <c r="O54" s="8">
        <f t="shared" ref="O54:O59" si="33">D54*1000/D$6</f>
        <v>0</v>
      </c>
      <c r="P54" s="8">
        <f t="shared" ref="P54:P59" si="34">E54*1000/E$6</f>
        <v>0</v>
      </c>
      <c r="Q54" s="8">
        <f t="shared" ref="Q54:Q59" si="35">F54*1000/F$6</f>
        <v>87.108013937282223</v>
      </c>
      <c r="R54" s="8">
        <f t="shared" ref="R54:R59" si="36">G54*1000/G$6</f>
        <v>0</v>
      </c>
      <c r="S54" s="8">
        <f t="shared" ref="S54:S59" si="37">H54*1000/H$6</f>
        <v>0</v>
      </c>
      <c r="T54" s="8">
        <f t="shared" ref="T54:T59" si="38">I54*1000/I$6</f>
        <v>413.90728476821192</v>
      </c>
      <c r="U54" s="8">
        <f t="shared" ref="U54:U59" si="39">J54*1000/J$6</f>
        <v>0</v>
      </c>
      <c r="V54" s="8">
        <f t="shared" ref="V54:V59" si="40">K54*1000/K$6</f>
        <v>39.872408293460929</v>
      </c>
      <c r="W54" s="26">
        <f t="shared" ref="W54:W59" si="41">L54*(22/360)*0.02*1000+L54*1000</f>
        <v>0</v>
      </c>
      <c r="X54" s="5"/>
      <c r="Y54" s="5">
        <f t="shared" si="15"/>
        <v>100567.97848610455</v>
      </c>
      <c r="Z54" s="12">
        <f t="shared" si="16"/>
        <v>100875.87799435007</v>
      </c>
      <c r="AA54" s="12">
        <f t="shared" si="2"/>
        <v>100039.00364669181</v>
      </c>
      <c r="AB54" s="12">
        <f t="shared" si="3"/>
        <v>100537.87084780718</v>
      </c>
      <c r="AC54" s="12">
        <f t="shared" si="20"/>
        <v>100804.40998937926</v>
      </c>
      <c r="AD54" s="12">
        <f t="shared" si="5"/>
        <v>101652.15547274819</v>
      </c>
      <c r="AE54" s="12">
        <f t="shared" si="17"/>
        <v>101442.59692564108</v>
      </c>
      <c r="AF54" s="12">
        <f t="shared" si="6"/>
        <v>100854.0471676688</v>
      </c>
      <c r="AG54" s="12">
        <f t="shared" si="7"/>
        <v>100846.88730239571</v>
      </c>
      <c r="AH54" s="12">
        <f t="shared" si="8"/>
        <v>100751.75595189793</v>
      </c>
      <c r="AI54" s="12">
        <f t="shared" si="9"/>
        <v>101541.64287865373</v>
      </c>
      <c r="AJ54" s="12">
        <f t="shared" si="10"/>
        <v>101617.28954182344</v>
      </c>
      <c r="AK54" s="12">
        <f t="shared" si="11"/>
        <v>102129.55756890502</v>
      </c>
      <c r="AL54" s="12">
        <f t="shared" si="12"/>
        <v>101541.63758833951</v>
      </c>
      <c r="AM54" s="12">
        <f t="shared" si="13"/>
        <v>101416.15041480295</v>
      </c>
    </row>
    <row r="55" spans="1:39" x14ac:dyDescent="0.3">
      <c r="B55" s="13" t="s">
        <v>63</v>
      </c>
      <c r="C55" s="7">
        <v>35</v>
      </c>
      <c r="D55" s="7"/>
      <c r="E55" s="7">
        <v>35</v>
      </c>
      <c r="F55" s="7"/>
      <c r="G55" s="7"/>
      <c r="H55" s="7"/>
      <c r="I55" s="7">
        <v>30</v>
      </c>
      <c r="J55" s="7"/>
      <c r="K55" s="7"/>
      <c r="L55" s="14"/>
      <c r="N55" s="25">
        <f t="shared" si="32"/>
        <v>265.15151515151513</v>
      </c>
      <c r="O55" s="8">
        <f t="shared" si="33"/>
        <v>0</v>
      </c>
      <c r="P55" s="8">
        <f t="shared" si="34"/>
        <v>7.6502732240437155</v>
      </c>
      <c r="Q55" s="8">
        <f t="shared" si="35"/>
        <v>0</v>
      </c>
      <c r="R55" s="8">
        <f t="shared" si="36"/>
        <v>0</v>
      </c>
      <c r="S55" s="8">
        <f t="shared" si="37"/>
        <v>0</v>
      </c>
      <c r="T55" s="8">
        <f t="shared" si="38"/>
        <v>496.68874172185434</v>
      </c>
      <c r="U55" s="8">
        <f t="shared" si="39"/>
        <v>0</v>
      </c>
      <c r="V55" s="8">
        <f t="shared" si="40"/>
        <v>0</v>
      </c>
      <c r="W55" s="26">
        <f t="shared" si="41"/>
        <v>0</v>
      </c>
      <c r="X55" s="5"/>
      <c r="Y55" s="5">
        <f t="shared" si="15"/>
        <v>100870.56648342068</v>
      </c>
      <c r="Z55" s="12">
        <f t="shared" si="16"/>
        <v>100219.48148294365</v>
      </c>
      <c r="AA55" s="12">
        <f t="shared" si="2"/>
        <v>99832.330744202423</v>
      </c>
      <c r="AB55" s="12">
        <f t="shared" si="3"/>
        <v>100030.25368219159</v>
      </c>
      <c r="AC55" s="12">
        <f t="shared" si="20"/>
        <v>100261.79090876192</v>
      </c>
      <c r="AD55" s="12">
        <f t="shared" si="5"/>
        <v>101553.93419593832</v>
      </c>
      <c r="AE55" s="12">
        <f t="shared" si="17"/>
        <v>101231.69514052696</v>
      </c>
      <c r="AF55" s="12">
        <f t="shared" si="6"/>
        <v>100793.31119248067</v>
      </c>
      <c r="AG55" s="12">
        <f t="shared" si="7"/>
        <v>100379.15305481259</v>
      </c>
      <c r="AH55" s="12">
        <f t="shared" si="8"/>
        <v>100296.6224507588</v>
      </c>
      <c r="AI55" s="12">
        <f t="shared" si="9"/>
        <v>101243.11264857894</v>
      </c>
      <c r="AJ55" s="12">
        <f t="shared" si="10"/>
        <v>101590.79476778425</v>
      </c>
      <c r="AK55" s="12">
        <f t="shared" si="11"/>
        <v>102452.72533170154</v>
      </c>
      <c r="AL55" s="12">
        <f t="shared" si="12"/>
        <v>102072.18148261466</v>
      </c>
      <c r="AM55" s="12">
        <f t="shared" si="13"/>
        <v>102027.90224468108</v>
      </c>
    </row>
    <row r="56" spans="1:39" x14ac:dyDescent="0.3">
      <c r="B56" s="13" t="s">
        <v>64</v>
      </c>
      <c r="C56" s="7"/>
      <c r="D56" s="7">
        <v>41</v>
      </c>
      <c r="E56" s="7"/>
      <c r="F56" s="7">
        <v>12</v>
      </c>
      <c r="G56" s="7"/>
      <c r="H56" s="7"/>
      <c r="I56" s="7">
        <v>22</v>
      </c>
      <c r="J56" s="7">
        <v>15</v>
      </c>
      <c r="K56" s="7"/>
      <c r="L56" s="14">
        <v>10</v>
      </c>
      <c r="N56" s="25">
        <f t="shared" si="32"/>
        <v>0</v>
      </c>
      <c r="O56" s="8">
        <f t="shared" si="33"/>
        <v>80.078125</v>
      </c>
      <c r="P56" s="8">
        <f t="shared" si="34"/>
        <v>0</v>
      </c>
      <c r="Q56" s="8">
        <f t="shared" si="35"/>
        <v>41.811846689895468</v>
      </c>
      <c r="R56" s="8">
        <f t="shared" si="36"/>
        <v>0</v>
      </c>
      <c r="S56" s="8">
        <f t="shared" si="37"/>
        <v>0</v>
      </c>
      <c r="T56" s="8">
        <f t="shared" si="38"/>
        <v>364.23841059602648</v>
      </c>
      <c r="U56" s="8">
        <f t="shared" si="39"/>
        <v>65.502183406113531</v>
      </c>
      <c r="V56" s="8">
        <f t="shared" si="40"/>
        <v>0</v>
      </c>
      <c r="W56" s="26">
        <f t="shared" si="41"/>
        <v>10012.222222222223</v>
      </c>
      <c r="X56" s="5"/>
      <c r="Y56" s="5">
        <f t="shared" si="15"/>
        <v>100223.48942292735</v>
      </c>
      <c r="Z56" s="12">
        <f t="shared" si="16"/>
        <v>99848.208513972757</v>
      </c>
      <c r="AA56" s="12">
        <f t="shared" si="2"/>
        <v>98607.049964831254</v>
      </c>
      <c r="AB56" s="12">
        <f t="shared" si="3"/>
        <v>99459.243182038597</v>
      </c>
      <c r="AC56" s="12">
        <f t="shared" si="20"/>
        <v>100200.03868701652</v>
      </c>
      <c r="AD56" s="12">
        <f t="shared" si="5"/>
        <v>100717.19901695111</v>
      </c>
      <c r="AE56" s="12">
        <f t="shared" si="17"/>
        <v>100525.96541653076</v>
      </c>
      <c r="AF56" s="12">
        <f t="shared" si="6"/>
        <v>100782.54462953389</v>
      </c>
      <c r="AG56" s="12">
        <f t="shared" si="7"/>
        <v>100114.49901554498</v>
      </c>
      <c r="AH56" s="12">
        <f t="shared" si="8"/>
        <v>100045.29469293574</v>
      </c>
      <c r="AI56" s="12">
        <f t="shared" si="9"/>
        <v>100364.16356331762</v>
      </c>
      <c r="AJ56" s="12">
        <f t="shared" si="10"/>
        <v>100073.30271123059</v>
      </c>
      <c r="AK56" s="12">
        <f t="shared" si="11"/>
        <v>100186.01687210136</v>
      </c>
      <c r="AL56" s="12">
        <f t="shared" si="12"/>
        <v>100032.81943832652</v>
      </c>
      <c r="AM56" s="12">
        <f t="shared" si="13"/>
        <v>100185.38795280438</v>
      </c>
    </row>
    <row r="57" spans="1:39" x14ac:dyDescent="0.3">
      <c r="B57" s="13" t="s">
        <v>65</v>
      </c>
      <c r="C57" s="7">
        <v>4</v>
      </c>
      <c r="D57" s="7">
        <v>70</v>
      </c>
      <c r="E57" s="7">
        <v>2</v>
      </c>
      <c r="F57" s="7"/>
      <c r="G57" s="7">
        <v>10</v>
      </c>
      <c r="H57" s="7"/>
      <c r="I57" s="7"/>
      <c r="J57" s="7"/>
      <c r="K57" s="7">
        <v>4</v>
      </c>
      <c r="L57" s="14">
        <v>10</v>
      </c>
      <c r="N57" s="25">
        <f t="shared" si="32"/>
        <v>30.303030303030305</v>
      </c>
      <c r="O57" s="8">
        <f t="shared" si="33"/>
        <v>136.71875</v>
      </c>
      <c r="P57" s="8">
        <f t="shared" si="34"/>
        <v>0.43715846994535518</v>
      </c>
      <c r="Q57" s="8">
        <f t="shared" si="35"/>
        <v>0</v>
      </c>
      <c r="R57" s="8">
        <f t="shared" si="36"/>
        <v>12.515644555694617</v>
      </c>
      <c r="S57" s="8">
        <f t="shared" si="37"/>
        <v>0</v>
      </c>
      <c r="T57" s="8">
        <f t="shared" si="38"/>
        <v>0</v>
      </c>
      <c r="U57" s="8">
        <f t="shared" si="39"/>
        <v>0</v>
      </c>
      <c r="V57" s="8">
        <f t="shared" si="40"/>
        <v>6.3795853269537481</v>
      </c>
      <c r="W57" s="26">
        <f t="shared" si="41"/>
        <v>10012.222222222223</v>
      </c>
      <c r="X57" s="5"/>
      <c r="Y57" s="5">
        <f t="shared" si="15"/>
        <v>100264.53465876018</v>
      </c>
      <c r="Z57" s="12">
        <f t="shared" si="16"/>
        <v>99711.541518758968</v>
      </c>
      <c r="AA57" s="12">
        <f t="shared" si="2"/>
        <v>98677.579471173041</v>
      </c>
      <c r="AB57" s="12">
        <f t="shared" si="3"/>
        <v>98644.198029115534</v>
      </c>
      <c r="AC57" s="12">
        <f t="shared" si="20"/>
        <v>98877.752738681971</v>
      </c>
      <c r="AD57" s="12">
        <f t="shared" si="5"/>
        <v>99080.947723585108</v>
      </c>
      <c r="AE57" s="12">
        <f t="shared" si="17"/>
        <v>99226.757012903763</v>
      </c>
      <c r="AF57" s="12">
        <f t="shared" si="6"/>
        <v>99580.856578719395</v>
      </c>
      <c r="AG57" s="12">
        <f t="shared" si="7"/>
        <v>98516.445886769667</v>
      </c>
      <c r="AH57" s="12">
        <f t="shared" si="8"/>
        <v>99259.050801043995</v>
      </c>
      <c r="AI57" s="12">
        <f t="shared" si="9"/>
        <v>99213.506350447511</v>
      </c>
      <c r="AJ57" s="12">
        <f t="shared" si="10"/>
        <v>98846.556423287024</v>
      </c>
      <c r="AK57" s="12">
        <f t="shared" si="11"/>
        <v>99215.931229289563</v>
      </c>
      <c r="AL57" s="12">
        <f t="shared" si="12"/>
        <v>99811.152148131485</v>
      </c>
      <c r="AM57" s="12">
        <f t="shared" si="13"/>
        <v>100060.14925503808</v>
      </c>
    </row>
    <row r="58" spans="1:39" s="71" customFormat="1" x14ac:dyDescent="0.3">
      <c r="B58" s="72" t="s">
        <v>66</v>
      </c>
      <c r="C58" s="73"/>
      <c r="D58" s="73"/>
      <c r="E58" s="73"/>
      <c r="F58" s="73"/>
      <c r="G58" s="73"/>
      <c r="H58" s="73"/>
      <c r="I58" s="74">
        <v>59.895380000000003</v>
      </c>
      <c r="J58" s="74">
        <v>40.031999999999996</v>
      </c>
      <c r="K58" s="73"/>
      <c r="L58" s="75"/>
      <c r="N58" s="79">
        <f t="shared" si="32"/>
        <v>0</v>
      </c>
      <c r="O58" s="76">
        <f t="shared" si="33"/>
        <v>0</v>
      </c>
      <c r="P58" s="76">
        <f t="shared" si="34"/>
        <v>0</v>
      </c>
      <c r="Q58" s="76">
        <f t="shared" si="35"/>
        <v>0</v>
      </c>
      <c r="R58" s="76">
        <f t="shared" si="36"/>
        <v>0</v>
      </c>
      <c r="S58" s="76">
        <f t="shared" si="37"/>
        <v>0</v>
      </c>
      <c r="T58" s="76">
        <f>I58*1000/I18</f>
        <v>956.79520766773169</v>
      </c>
      <c r="U58" s="76">
        <v>171.53151274196705</v>
      </c>
      <c r="V58" s="76">
        <f t="shared" si="40"/>
        <v>0</v>
      </c>
      <c r="W58" s="26">
        <f t="shared" si="41"/>
        <v>0</v>
      </c>
      <c r="X58" s="77"/>
      <c r="Y58" s="78">
        <v>100485.0543655982</v>
      </c>
      <c r="Z58" s="78">
        <v>100414.85581502542</v>
      </c>
      <c r="AA58" s="78">
        <v>100021.79011081693</v>
      </c>
      <c r="AB58" s="78">
        <v>99768.217264449326</v>
      </c>
      <c r="AC58" s="78">
        <v>99776.714704808517</v>
      </c>
      <c r="AD58" s="78">
        <f t="shared" si="5"/>
        <v>100931.06660291328</v>
      </c>
      <c r="AE58" s="78">
        <v>100240.07956208306</v>
      </c>
      <c r="AF58" s="78">
        <v>100283.83346262874</v>
      </c>
      <c r="AG58" s="78">
        <v>100187.61870177984</v>
      </c>
      <c r="AH58" s="78">
        <v>100196.5428642081</v>
      </c>
      <c r="AI58" s="78">
        <f>$N58*$C$18+$O58*$D$18+$P58*$E$18+$Q58*$F$18+$R58*$G$18+$S58*$H$18+$T58*$I$18+$U58*$J$18+$V58*$K$18+$W58</f>
        <v>100119.51973799127</v>
      </c>
      <c r="AJ58" s="12">
        <f t="shared" si="10"/>
        <v>100103.15033239083</v>
      </c>
      <c r="AK58" s="12">
        <f t="shared" si="11"/>
        <v>99977.729518436681</v>
      </c>
      <c r="AL58" s="12">
        <f t="shared" si="12"/>
        <v>98733.895748468625</v>
      </c>
      <c r="AM58" s="12">
        <f t="shared" si="13"/>
        <v>98492.967884956131</v>
      </c>
    </row>
    <row r="59" spans="1:39" x14ac:dyDescent="0.3">
      <c r="B59" s="13" t="s">
        <v>67</v>
      </c>
      <c r="C59" s="7"/>
      <c r="D59" s="7"/>
      <c r="E59" s="7"/>
      <c r="F59" s="7"/>
      <c r="G59" s="7"/>
      <c r="H59" s="7"/>
      <c r="I59" s="7"/>
      <c r="J59" s="7"/>
      <c r="K59" s="7"/>
      <c r="L59" s="14">
        <v>100</v>
      </c>
      <c r="N59" s="25">
        <f t="shared" si="32"/>
        <v>0</v>
      </c>
      <c r="O59" s="8">
        <f t="shared" si="33"/>
        <v>0</v>
      </c>
      <c r="P59" s="8">
        <f t="shared" si="34"/>
        <v>0</v>
      </c>
      <c r="Q59" s="8">
        <f t="shared" si="35"/>
        <v>0</v>
      </c>
      <c r="R59" s="8">
        <f t="shared" si="36"/>
        <v>0</v>
      </c>
      <c r="S59" s="8">
        <f t="shared" si="37"/>
        <v>0</v>
      </c>
      <c r="T59" s="8">
        <f t="shared" si="38"/>
        <v>0</v>
      </c>
      <c r="U59" s="8">
        <f t="shared" si="39"/>
        <v>0</v>
      </c>
      <c r="V59" s="8">
        <f t="shared" si="40"/>
        <v>0</v>
      </c>
      <c r="W59" s="26">
        <f t="shared" si="41"/>
        <v>100122.22222222222</v>
      </c>
      <c r="X59" s="5"/>
      <c r="Y59" s="5">
        <f t="shared" si="15"/>
        <v>100122.22222222222</v>
      </c>
      <c r="Z59" s="12">
        <f t="shared" si="16"/>
        <v>100122.22222222222</v>
      </c>
      <c r="AA59" s="12">
        <f t="shared" si="2"/>
        <v>100122.22222222222</v>
      </c>
      <c r="AB59" s="12">
        <f t="shared" si="3"/>
        <v>100122.22222222222</v>
      </c>
      <c r="AC59" s="12">
        <f t="shared" si="20"/>
        <v>100122.22222222222</v>
      </c>
      <c r="AD59" s="12">
        <f t="shared" si="5"/>
        <v>100122.22222222222</v>
      </c>
      <c r="AE59" s="12">
        <f t="shared" si="17"/>
        <v>100122.22222222222</v>
      </c>
      <c r="AF59" s="12">
        <f t="shared" si="6"/>
        <v>100122.22222222222</v>
      </c>
      <c r="AG59" s="12">
        <f t="shared" si="7"/>
        <v>100122.22222222222</v>
      </c>
      <c r="AH59" s="12">
        <f t="shared" si="8"/>
        <v>100122.22222222222</v>
      </c>
      <c r="AI59" s="12">
        <f t="shared" si="9"/>
        <v>100122.22222222222</v>
      </c>
      <c r="AJ59" s="12">
        <f t="shared" si="10"/>
        <v>100122.22222222222</v>
      </c>
      <c r="AK59" s="12">
        <f t="shared" si="11"/>
        <v>100122.22222222222</v>
      </c>
      <c r="AL59" s="12">
        <f t="shared" si="12"/>
        <v>100122.22222222222</v>
      </c>
      <c r="AM59" s="12">
        <f t="shared" si="13"/>
        <v>100122.22222222222</v>
      </c>
    </row>
    <row r="60" spans="1:39" x14ac:dyDescent="0.3">
      <c r="A60" t="s">
        <v>68</v>
      </c>
      <c r="B60" s="13" t="s">
        <v>69</v>
      </c>
      <c r="C60" s="7"/>
      <c r="D60" s="7"/>
      <c r="E60" s="7">
        <v>30</v>
      </c>
      <c r="F60" s="7"/>
      <c r="G60" s="7"/>
      <c r="H60" s="7">
        <v>30</v>
      </c>
      <c r="I60" s="7"/>
      <c r="J60" s="7"/>
      <c r="K60" s="7"/>
      <c r="L60" s="14">
        <v>40</v>
      </c>
      <c r="N60" s="25">
        <f>C60*1000/C$7</f>
        <v>0</v>
      </c>
      <c r="O60" s="8">
        <f t="shared" ref="O60:V60" si="42">D60*1000/D$7</f>
        <v>0</v>
      </c>
      <c r="P60" s="8">
        <f t="shared" si="42"/>
        <v>6.557377049180328</v>
      </c>
      <c r="Q60" s="8">
        <f t="shared" si="42"/>
        <v>0</v>
      </c>
      <c r="R60" s="8">
        <f t="shared" si="42"/>
        <v>0</v>
      </c>
      <c r="S60" s="8">
        <f t="shared" si="42"/>
        <v>59.523809523809526</v>
      </c>
      <c r="T60" s="8">
        <f t="shared" si="42"/>
        <v>0</v>
      </c>
      <c r="U60" s="8">
        <f t="shared" si="42"/>
        <v>0</v>
      </c>
      <c r="V60" s="8">
        <f t="shared" si="42"/>
        <v>0</v>
      </c>
      <c r="W60" s="26">
        <f>L60*(21/360)*0.02*1000+L60*1000</f>
        <v>40046.666666666664</v>
      </c>
      <c r="X60" s="5"/>
      <c r="Y60" s="5">
        <f t="shared" si="15"/>
        <v>100210.60109289616</v>
      </c>
      <c r="Z60" s="12">
        <f t="shared" si="16"/>
        <v>100177.81420765027</v>
      </c>
      <c r="AA60" s="12">
        <f t="shared" si="2"/>
        <v>99817.158469945352</v>
      </c>
      <c r="AB60" s="12">
        <f t="shared" si="3"/>
        <v>99817.158469945352</v>
      </c>
      <c r="AC60" s="12">
        <f t="shared" si="20"/>
        <v>99817.158469945352</v>
      </c>
      <c r="AD60" s="12">
        <f t="shared" si="5"/>
        <v>99817.158469945352</v>
      </c>
      <c r="AE60" s="12">
        <f t="shared" si="17"/>
        <v>99981.092896174872</v>
      </c>
      <c r="AF60" s="12">
        <f t="shared" si="6"/>
        <v>100145.02732240438</v>
      </c>
      <c r="AG60" s="12">
        <f t="shared" si="7"/>
        <v>100145.02732240438</v>
      </c>
      <c r="AH60" s="12">
        <f t="shared" si="8"/>
        <v>100145.02732240438</v>
      </c>
      <c r="AI60" s="12">
        <f t="shared" si="9"/>
        <v>100805.44886807181</v>
      </c>
      <c r="AJ60" s="12">
        <f t="shared" si="10"/>
        <v>100805.44886807181</v>
      </c>
      <c r="AK60" s="12">
        <f t="shared" si="11"/>
        <v>100948.30601092897</v>
      </c>
      <c r="AL60" s="12">
        <f t="shared" si="12"/>
        <v>100948.30601092897</v>
      </c>
      <c r="AM60" s="12">
        <f t="shared" si="13"/>
        <v>100981.09289617486</v>
      </c>
    </row>
    <row r="61" spans="1:39" x14ac:dyDescent="0.3">
      <c r="B61" s="13" t="s">
        <v>70</v>
      </c>
      <c r="C61" s="7">
        <v>12</v>
      </c>
      <c r="D61" s="7"/>
      <c r="E61" s="7">
        <v>10</v>
      </c>
      <c r="F61" s="7">
        <v>47.5</v>
      </c>
      <c r="G61" s="7"/>
      <c r="H61" s="7"/>
      <c r="I61" s="7"/>
      <c r="J61" s="7">
        <v>29.5</v>
      </c>
      <c r="K61" s="7"/>
      <c r="L61" s="14">
        <v>1</v>
      </c>
      <c r="N61" s="25">
        <f t="shared" ref="N61:N74" si="43">C61*1000/C$7</f>
        <v>90.225563909774436</v>
      </c>
      <c r="O61" s="8">
        <f t="shared" ref="O61:O74" si="44">D61*1000/D$7</f>
        <v>0</v>
      </c>
      <c r="P61" s="8">
        <f t="shared" ref="P61:P74" si="45">E61*1000/E$7</f>
        <v>2.1857923497267762</v>
      </c>
      <c r="Q61" s="8">
        <f t="shared" ref="Q61:Q74" si="46">F61*1000/F$7</f>
        <v>164.93055555555554</v>
      </c>
      <c r="R61" s="8">
        <f t="shared" ref="R61:R74" si="47">G61*1000/G$7</f>
        <v>0</v>
      </c>
      <c r="S61" s="8">
        <f t="shared" ref="S61:S74" si="48">H61*1000/H$7</f>
        <v>0</v>
      </c>
      <c r="T61" s="8">
        <f t="shared" ref="T61:T74" si="49">I61*1000/I$7</f>
        <v>0</v>
      </c>
      <c r="U61" s="8">
        <f t="shared" ref="U61:U74" si="50">J61*1000/J$7</f>
        <v>128.2608695652174</v>
      </c>
      <c r="V61" s="8">
        <f t="shared" ref="V61:V74" si="51">K61*1000/K$7</f>
        <v>0</v>
      </c>
      <c r="W61" s="26">
        <f t="shared" ref="W61:W74" si="52">L61*(21/360)*0.02*1000+L61*1000</f>
        <v>1001.1666666666666</v>
      </c>
      <c r="X61" s="5"/>
      <c r="Y61" s="5">
        <f t="shared" si="15"/>
        <v>99651.245372652949</v>
      </c>
      <c r="Z61" s="12">
        <f t="shared" si="16"/>
        <v>100273.94350399937</v>
      </c>
      <c r="AA61" s="12">
        <f t="shared" si="2"/>
        <v>99216.331849685404</v>
      </c>
      <c r="AB61" s="12">
        <f t="shared" si="3"/>
        <v>99266.307331869102</v>
      </c>
      <c r="AC61" s="12">
        <f t="shared" si="20"/>
        <v>99927.395173756449</v>
      </c>
      <c r="AD61" s="12">
        <f t="shared" si="5"/>
        <v>100252.9933630703</v>
      </c>
      <c r="AE61" s="12">
        <f t="shared" si="17"/>
        <v>100125.82142432882</v>
      </c>
      <c r="AF61" s="12">
        <f t="shared" si="6"/>
        <v>100091.60628882733</v>
      </c>
      <c r="AG61" s="12">
        <f t="shared" si="7"/>
        <v>100166.31128047311</v>
      </c>
      <c r="AH61" s="12">
        <f t="shared" si="8"/>
        <v>99670.153994141336</v>
      </c>
      <c r="AI61" s="12">
        <f t="shared" si="9"/>
        <v>99555.970361130909</v>
      </c>
      <c r="AJ61" s="12">
        <f t="shared" si="10"/>
        <v>98713.065771758935</v>
      </c>
      <c r="AK61" s="12">
        <f t="shared" si="11"/>
        <v>99266.359331745873</v>
      </c>
      <c r="AL61" s="12">
        <f t="shared" si="12"/>
        <v>99356.584895655644</v>
      </c>
      <c r="AM61" s="12">
        <f t="shared" si="13"/>
        <v>100108.2527063382</v>
      </c>
    </row>
    <row r="62" spans="1:39" x14ac:dyDescent="0.3">
      <c r="B62" s="13" t="s">
        <v>71</v>
      </c>
      <c r="C62" s="7">
        <v>40</v>
      </c>
      <c r="D62" s="7"/>
      <c r="E62" s="7"/>
      <c r="F62" s="7"/>
      <c r="G62" s="7"/>
      <c r="H62" s="7"/>
      <c r="I62" s="7"/>
      <c r="J62" s="7"/>
      <c r="K62" s="7">
        <v>60</v>
      </c>
      <c r="L62" s="14"/>
      <c r="N62" s="25">
        <f t="shared" si="43"/>
        <v>300.75187969924809</v>
      </c>
      <c r="O62" s="8">
        <f t="shared" si="44"/>
        <v>0</v>
      </c>
      <c r="P62" s="8">
        <f t="shared" si="45"/>
        <v>0</v>
      </c>
      <c r="Q62" s="8">
        <f t="shared" si="46"/>
        <v>0</v>
      </c>
      <c r="R62" s="8">
        <f t="shared" si="47"/>
        <v>0</v>
      </c>
      <c r="S62" s="8">
        <f t="shared" si="48"/>
        <v>0</v>
      </c>
      <c r="T62" s="8">
        <f t="shared" si="49"/>
        <v>0</v>
      </c>
      <c r="U62" s="8">
        <f t="shared" si="50"/>
        <v>0</v>
      </c>
      <c r="V62" s="8">
        <f t="shared" si="51"/>
        <v>93.603744149765987</v>
      </c>
      <c r="W62" s="26">
        <f t="shared" si="52"/>
        <v>0</v>
      </c>
      <c r="X62" s="5"/>
      <c r="Y62" s="5">
        <f t="shared" si="15"/>
        <v>99551.92192650112</v>
      </c>
      <c r="Z62" s="12">
        <f t="shared" si="16"/>
        <v>100280.8112324493</v>
      </c>
      <c r="AA62" s="12">
        <f t="shared" si="2"/>
        <v>100227.08878279943</v>
      </c>
      <c r="AB62" s="12">
        <f t="shared" si="3"/>
        <v>99886.455608600285</v>
      </c>
      <c r="AC62" s="12">
        <f t="shared" si="20"/>
        <v>99070.883136077318</v>
      </c>
      <c r="AD62" s="12">
        <f t="shared" si="5"/>
        <v>100066.74251932482</v>
      </c>
      <c r="AE62" s="12">
        <f t="shared" si="17"/>
        <v>100000</v>
      </c>
      <c r="AF62" s="12">
        <f t="shared" si="6"/>
        <v>99304.892496451735</v>
      </c>
      <c r="AG62" s="12">
        <f t="shared" si="7"/>
        <v>99518.961209576199</v>
      </c>
      <c r="AH62" s="12">
        <f t="shared" si="8"/>
        <v>100240.92993794939</v>
      </c>
      <c r="AI62" s="12">
        <f t="shared" si="9"/>
        <v>100748.82995319812</v>
      </c>
      <c r="AJ62" s="12">
        <f t="shared" si="10"/>
        <v>100655.22620904836</v>
      </c>
      <c r="AK62" s="12">
        <f t="shared" si="11"/>
        <v>101671.02623954581</v>
      </c>
      <c r="AL62" s="12">
        <f t="shared" si="12"/>
        <v>101410.15565434647</v>
      </c>
      <c r="AM62" s="12">
        <f t="shared" si="13"/>
        <v>101242.88881329689</v>
      </c>
    </row>
    <row r="63" spans="1:39" x14ac:dyDescent="0.3">
      <c r="B63" s="13" t="s">
        <v>72</v>
      </c>
      <c r="C63" s="7"/>
      <c r="D63" s="7">
        <v>12.5</v>
      </c>
      <c r="E63" s="7">
        <v>12.5</v>
      </c>
      <c r="F63" s="7"/>
      <c r="G63" s="7">
        <v>25</v>
      </c>
      <c r="H63" s="7"/>
      <c r="I63" s="7"/>
      <c r="J63" s="7">
        <v>25</v>
      </c>
      <c r="K63" s="7">
        <v>12.5</v>
      </c>
      <c r="L63" s="14">
        <v>12.5</v>
      </c>
      <c r="N63" s="25">
        <f t="shared" si="43"/>
        <v>0</v>
      </c>
      <c r="O63" s="8">
        <f t="shared" si="44"/>
        <v>24.485798237022529</v>
      </c>
      <c r="P63" s="8">
        <f t="shared" si="45"/>
        <v>2.7322404371584699</v>
      </c>
      <c r="Q63" s="8">
        <f t="shared" si="46"/>
        <v>0</v>
      </c>
      <c r="R63" s="8">
        <f t="shared" si="47"/>
        <v>31.625553447185325</v>
      </c>
      <c r="S63" s="8">
        <f t="shared" si="48"/>
        <v>0</v>
      </c>
      <c r="T63" s="8">
        <f t="shared" si="49"/>
        <v>0</v>
      </c>
      <c r="U63" s="8">
        <f t="shared" si="50"/>
        <v>108.69565217391305</v>
      </c>
      <c r="V63" s="8">
        <f t="shared" si="51"/>
        <v>19.500780031201248</v>
      </c>
      <c r="W63" s="26">
        <f t="shared" si="52"/>
        <v>12514.583333333334</v>
      </c>
      <c r="X63" s="5"/>
      <c r="Y63" s="5">
        <f t="shared" si="15"/>
        <v>100111.0299357889</v>
      </c>
      <c r="Z63" s="12">
        <f t="shared" si="16"/>
        <v>100157.59251002004</v>
      </c>
      <c r="AA63" s="12">
        <f t="shared" si="2"/>
        <v>99416.777041965324</v>
      </c>
      <c r="AB63" s="12">
        <f t="shared" si="3"/>
        <v>100014.6568275991</v>
      </c>
      <c r="AC63" s="12">
        <f t="shared" si="20"/>
        <v>100398.71418998473</v>
      </c>
      <c r="AD63" s="12">
        <f t="shared" si="5"/>
        <v>100851.42148599775</v>
      </c>
      <c r="AE63" s="12">
        <f t="shared" si="17"/>
        <v>100807.1994943411</v>
      </c>
      <c r="AF63" s="12">
        <f t="shared" si="6"/>
        <v>101146.85342429775</v>
      </c>
      <c r="AG63" s="12">
        <f t="shared" si="7"/>
        <v>100959.77479062654</v>
      </c>
      <c r="AH63" s="12">
        <f t="shared" si="8"/>
        <v>100952.56598760423</v>
      </c>
      <c r="AI63" s="12">
        <f t="shared" si="9"/>
        <v>100898.76658392303</v>
      </c>
      <c r="AJ63" s="12">
        <f t="shared" si="10"/>
        <v>100335.83036943285</v>
      </c>
      <c r="AK63" s="12">
        <f t="shared" si="11"/>
        <v>100477.21833065817</v>
      </c>
      <c r="AL63" s="12">
        <f t="shared" si="12"/>
        <v>100600.47183393138</v>
      </c>
      <c r="AM63" s="12">
        <f t="shared" si="13"/>
        <v>100774.08875597564</v>
      </c>
    </row>
    <row r="64" spans="1:39" x14ac:dyDescent="0.3">
      <c r="B64" s="13" t="s">
        <v>73</v>
      </c>
      <c r="C64" s="7"/>
      <c r="D64" s="7"/>
      <c r="E64" s="7">
        <v>80</v>
      </c>
      <c r="F64" s="7"/>
      <c r="G64" s="7">
        <v>20</v>
      </c>
      <c r="H64" s="7"/>
      <c r="I64" s="7"/>
      <c r="J64" s="7"/>
      <c r="K64" s="7"/>
      <c r="L64" s="14"/>
      <c r="N64" s="25">
        <f t="shared" si="43"/>
        <v>0</v>
      </c>
      <c r="O64" s="8">
        <f t="shared" si="44"/>
        <v>0</v>
      </c>
      <c r="P64" s="8">
        <f t="shared" si="45"/>
        <v>17.486338797814209</v>
      </c>
      <c r="Q64" s="8">
        <f t="shared" si="46"/>
        <v>0</v>
      </c>
      <c r="R64" s="8">
        <f t="shared" si="47"/>
        <v>25.300442757748261</v>
      </c>
      <c r="S64" s="8">
        <f t="shared" si="48"/>
        <v>0</v>
      </c>
      <c r="T64" s="8">
        <f t="shared" si="49"/>
        <v>0</v>
      </c>
      <c r="U64" s="8">
        <f t="shared" si="50"/>
        <v>0</v>
      </c>
      <c r="V64" s="8">
        <f t="shared" si="51"/>
        <v>0</v>
      </c>
      <c r="W64" s="26">
        <f t="shared" si="52"/>
        <v>0</v>
      </c>
      <c r="X64" s="5"/>
      <c r="Y64" s="5">
        <f t="shared" si="15"/>
        <v>100525.71001959749</v>
      </c>
      <c r="Z64" s="12">
        <f t="shared" si="16"/>
        <v>100349.7267759563</v>
      </c>
      <c r="AA64" s="12">
        <f t="shared" si="2"/>
        <v>99248.825706908887</v>
      </c>
      <c r="AB64" s="12">
        <f t="shared" si="3"/>
        <v>99425.928806213138</v>
      </c>
      <c r="AC64" s="12">
        <f t="shared" si="20"/>
        <v>99615.682126896238</v>
      </c>
      <c r="AD64" s="12">
        <f t="shared" si="5"/>
        <v>99691.583455169486</v>
      </c>
      <c r="AE64" s="12">
        <f t="shared" si="17"/>
        <v>100154.04236787258</v>
      </c>
      <c r="AF64" s="12">
        <f t="shared" si="6"/>
        <v>100591.20083781795</v>
      </c>
      <c r="AG64" s="12">
        <f t="shared" si="7"/>
        <v>100502.64928816583</v>
      </c>
      <c r="AH64" s="12">
        <f t="shared" si="8"/>
        <v>100502.64928816583</v>
      </c>
      <c r="AI64" s="12">
        <f t="shared" si="9"/>
        <v>100079.26089526239</v>
      </c>
      <c r="AJ64" s="12">
        <f t="shared" si="10"/>
        <v>100041.31023112577</v>
      </c>
      <c r="AK64" s="12">
        <f t="shared" si="11"/>
        <v>100016.00978836801</v>
      </c>
      <c r="AL64" s="12">
        <f t="shared" si="12"/>
        <v>100129.86178077789</v>
      </c>
      <c r="AM64" s="12">
        <f t="shared" si="13"/>
        <v>100166.69258925146</v>
      </c>
    </row>
    <row r="65" spans="1:39" x14ac:dyDescent="0.3">
      <c r="B65" s="13" t="s">
        <v>74</v>
      </c>
      <c r="C65" s="7">
        <v>20</v>
      </c>
      <c r="D65" s="7"/>
      <c r="E65" s="7"/>
      <c r="F65" s="7"/>
      <c r="G65" s="7">
        <v>7</v>
      </c>
      <c r="H65" s="7"/>
      <c r="I65" s="7">
        <v>45</v>
      </c>
      <c r="J65" s="7"/>
      <c r="K65" s="7">
        <v>28</v>
      </c>
      <c r="L65" s="14"/>
      <c r="N65" s="25">
        <f t="shared" si="43"/>
        <v>150.37593984962405</v>
      </c>
      <c r="O65" s="8">
        <f t="shared" si="44"/>
        <v>0</v>
      </c>
      <c r="P65" s="8">
        <f t="shared" si="45"/>
        <v>0</v>
      </c>
      <c r="Q65" s="8">
        <f t="shared" si="46"/>
        <v>0</v>
      </c>
      <c r="R65" s="8">
        <f t="shared" si="47"/>
        <v>8.8551549652118915</v>
      </c>
      <c r="S65" s="8">
        <f t="shared" si="48"/>
        <v>0</v>
      </c>
      <c r="T65" s="8">
        <f t="shared" si="49"/>
        <v>748.75207986688849</v>
      </c>
      <c r="U65" s="8">
        <f t="shared" si="50"/>
        <v>0</v>
      </c>
      <c r="V65" s="8">
        <f t="shared" si="51"/>
        <v>43.681747269890799</v>
      </c>
      <c r="W65" s="26">
        <f t="shared" si="52"/>
        <v>0</v>
      </c>
      <c r="X65" s="5"/>
      <c r="Y65" s="5">
        <f t="shared" si="15"/>
        <v>100281.16625198888</v>
      </c>
      <c r="Z65" s="12">
        <f t="shared" si="16"/>
        <v>100056.170033823</v>
      </c>
      <c r="AA65" s="12">
        <f t="shared" si="2"/>
        <v>99253.69425045744</v>
      </c>
      <c r="AB65" s="12">
        <f t="shared" si="3"/>
        <v>100624.14715901818</v>
      </c>
      <c r="AC65" s="12">
        <f t="shared" si="20"/>
        <v>101048.68735129012</v>
      </c>
      <c r="AD65" s="12">
        <f t="shared" si="5"/>
        <v>102318.81446287141</v>
      </c>
      <c r="AE65" s="12">
        <f t="shared" si="17"/>
        <v>101912.12200622828</v>
      </c>
      <c r="AF65" s="12">
        <f t="shared" si="6"/>
        <v>101417.93796328576</v>
      </c>
      <c r="AG65" s="12">
        <f t="shared" si="7"/>
        <v>101252.19296708224</v>
      </c>
      <c r="AH65" s="12">
        <f t="shared" si="8"/>
        <v>101075.01031373955</v>
      </c>
      <c r="AI65" s="12">
        <f t="shared" si="9"/>
        <v>102340.87876985672</v>
      </c>
      <c r="AJ65" s="12">
        <f t="shared" si="10"/>
        <v>102808.04074604582</v>
      </c>
      <c r="AK65" s="12">
        <f t="shared" si="11"/>
        <v>103013.82502399257</v>
      </c>
      <c r="AL65" s="12">
        <f t="shared" si="12"/>
        <v>101968.58097373934</v>
      </c>
      <c r="AM65" s="12">
        <f t="shared" si="13"/>
        <v>101358.71141140227</v>
      </c>
    </row>
    <row r="66" spans="1:39" x14ac:dyDescent="0.3">
      <c r="B66" s="13" t="s">
        <v>75</v>
      </c>
      <c r="C66" s="7">
        <v>50</v>
      </c>
      <c r="D66" s="7"/>
      <c r="E66" s="7">
        <v>15</v>
      </c>
      <c r="F66" s="7"/>
      <c r="G66" s="7">
        <v>5</v>
      </c>
      <c r="H66" s="7">
        <v>30</v>
      </c>
      <c r="I66" s="7"/>
      <c r="J66" s="7"/>
      <c r="K66" s="7"/>
      <c r="L66" s="14"/>
      <c r="N66" s="25">
        <f t="shared" si="43"/>
        <v>375.93984962406017</v>
      </c>
      <c r="O66" s="8">
        <f t="shared" si="44"/>
        <v>0</v>
      </c>
      <c r="P66" s="8">
        <f t="shared" si="45"/>
        <v>3.278688524590164</v>
      </c>
      <c r="Q66" s="8">
        <f t="shared" si="46"/>
        <v>0</v>
      </c>
      <c r="R66" s="8">
        <f t="shared" si="47"/>
        <v>6.3251106894370652</v>
      </c>
      <c r="S66" s="8">
        <f t="shared" si="48"/>
        <v>59.523809523809526</v>
      </c>
      <c r="T66" s="8">
        <f t="shared" si="49"/>
        <v>0</v>
      </c>
      <c r="U66" s="8">
        <f t="shared" si="50"/>
        <v>0</v>
      </c>
      <c r="V66" s="8">
        <f t="shared" si="51"/>
        <v>0</v>
      </c>
      <c r="W66" s="26">
        <f t="shared" si="52"/>
        <v>0</v>
      </c>
      <c r="X66" s="5"/>
      <c r="Y66" s="5">
        <f t="shared" si="15"/>
        <v>100480.04495015185</v>
      </c>
      <c r="Z66" s="12">
        <f t="shared" si="16"/>
        <v>100065.5737704918</v>
      </c>
      <c r="AA66" s="12">
        <f t="shared" si="2"/>
        <v>100602.33749209555</v>
      </c>
      <c r="AB66" s="12">
        <f t="shared" si="3"/>
        <v>99518.793718049448</v>
      </c>
      <c r="AC66" s="12">
        <f t="shared" si="20"/>
        <v>99190.292198596173</v>
      </c>
      <c r="AD66" s="12">
        <f t="shared" si="5"/>
        <v>100337.08707953665</v>
      </c>
      <c r="AE66" s="12">
        <f t="shared" si="17"/>
        <v>100049.43955371679</v>
      </c>
      <c r="AF66" s="12">
        <f t="shared" si="6"/>
        <v>99379.527067583418</v>
      </c>
      <c r="AG66" s="12">
        <f t="shared" si="7"/>
        <v>98981.449330546326</v>
      </c>
      <c r="AH66" s="12">
        <f t="shared" si="8"/>
        <v>99357.389180170387</v>
      </c>
      <c r="AI66" s="12">
        <f t="shared" si="9"/>
        <v>100893.3515235814</v>
      </c>
      <c r="AJ66" s="12">
        <f t="shared" si="10"/>
        <v>100883.86385754724</v>
      </c>
      <c r="AK66" s="12">
        <f t="shared" si="11"/>
        <v>102524.1552882112</v>
      </c>
      <c r="AL66" s="12">
        <f t="shared" si="12"/>
        <v>102928.55813593774</v>
      </c>
      <c r="AM66" s="12">
        <f t="shared" si="13"/>
        <v>103308.24120680586</v>
      </c>
    </row>
    <row r="67" spans="1:39" x14ac:dyDescent="0.3">
      <c r="B67" s="13" t="s">
        <v>76</v>
      </c>
      <c r="C67" s="7">
        <v>34</v>
      </c>
      <c r="D67" s="7"/>
      <c r="E67" s="7"/>
      <c r="F67" s="7"/>
      <c r="G67" s="7"/>
      <c r="H67" s="7"/>
      <c r="I67" s="7">
        <v>33</v>
      </c>
      <c r="J67" s="7"/>
      <c r="K67" s="7">
        <v>33</v>
      </c>
      <c r="L67" s="14"/>
      <c r="N67" s="25">
        <f t="shared" si="43"/>
        <v>255.6390977443609</v>
      </c>
      <c r="O67" s="8">
        <f t="shared" si="44"/>
        <v>0</v>
      </c>
      <c r="P67" s="8">
        <f t="shared" si="45"/>
        <v>0</v>
      </c>
      <c r="Q67" s="8">
        <f t="shared" si="46"/>
        <v>0</v>
      </c>
      <c r="R67" s="8">
        <f t="shared" si="47"/>
        <v>0</v>
      </c>
      <c r="S67" s="8">
        <f t="shared" si="48"/>
        <v>0</v>
      </c>
      <c r="T67" s="8">
        <f t="shared" si="49"/>
        <v>549.08485856905156</v>
      </c>
      <c r="U67" s="8">
        <f t="shared" si="50"/>
        <v>0</v>
      </c>
      <c r="V67" s="8">
        <f t="shared" si="51"/>
        <v>51.482059282371296</v>
      </c>
      <c r="W67" s="26">
        <f t="shared" si="52"/>
        <v>0</v>
      </c>
      <c r="X67" s="5"/>
      <c r="Y67" s="5">
        <f t="shared" si="15"/>
        <v>100173.23353862682</v>
      </c>
      <c r="Z67" s="12">
        <f t="shared" si="16"/>
        <v>100099.53769199022</v>
      </c>
      <c r="AA67" s="12">
        <f t="shared" si="2"/>
        <v>99701.356613933269</v>
      </c>
      <c r="AB67" s="12">
        <f t="shared" si="3"/>
        <v>100341.50139353253</v>
      </c>
      <c r="AC67" s="12">
        <f t="shared" si="20"/>
        <v>100351.79582830418</v>
      </c>
      <c r="AD67" s="12">
        <f t="shared" si="5"/>
        <v>101719.28003938869</v>
      </c>
      <c r="AE67" s="12">
        <f t="shared" si="17"/>
        <v>101317.80366056573</v>
      </c>
      <c r="AF67" s="12">
        <f t="shared" si="6"/>
        <v>100645.22643408082</v>
      </c>
      <c r="AG67" s="12">
        <f t="shared" si="7"/>
        <v>100508.0132048188</v>
      </c>
      <c r="AH67" s="12">
        <f t="shared" si="8"/>
        <v>100610.96216833548</v>
      </c>
      <c r="AI67" s="12">
        <f t="shared" si="9"/>
        <v>101784.56862068159</v>
      </c>
      <c r="AJ67" s="12">
        <f t="shared" si="10"/>
        <v>102117.44596239756</v>
      </c>
      <c r="AK67" s="12">
        <f t="shared" si="11"/>
        <v>102817.40429138264</v>
      </c>
      <c r="AL67" s="12">
        <f t="shared" si="12"/>
        <v>102050.340717293</v>
      </c>
      <c r="AM67" s="12">
        <f t="shared" si="13"/>
        <v>101664.21011762717</v>
      </c>
    </row>
    <row r="68" spans="1:39" x14ac:dyDescent="0.3">
      <c r="B68" s="13" t="s">
        <v>77</v>
      </c>
      <c r="C68" s="7">
        <v>30</v>
      </c>
      <c r="D68" s="7"/>
      <c r="E68" s="7"/>
      <c r="F68" s="7">
        <v>10</v>
      </c>
      <c r="G68" s="7"/>
      <c r="H68" s="7">
        <v>10</v>
      </c>
      <c r="I68" s="7"/>
      <c r="J68" s="7">
        <v>10</v>
      </c>
      <c r="K68" s="7">
        <v>30</v>
      </c>
      <c r="L68" s="14">
        <v>10</v>
      </c>
      <c r="N68" s="25">
        <f t="shared" si="43"/>
        <v>225.5639097744361</v>
      </c>
      <c r="O68" s="8">
        <f t="shared" si="44"/>
        <v>0</v>
      </c>
      <c r="P68" s="8">
        <f t="shared" si="45"/>
        <v>0</v>
      </c>
      <c r="Q68" s="8">
        <f t="shared" si="46"/>
        <v>34.722222222222221</v>
      </c>
      <c r="R68" s="8">
        <f t="shared" si="47"/>
        <v>0</v>
      </c>
      <c r="S68" s="8">
        <f t="shared" si="48"/>
        <v>19.841269841269842</v>
      </c>
      <c r="T68" s="8">
        <f t="shared" si="49"/>
        <v>0</v>
      </c>
      <c r="U68" s="8">
        <f t="shared" si="50"/>
        <v>43.478260869565219</v>
      </c>
      <c r="V68" s="8">
        <f t="shared" si="51"/>
        <v>46.801872074882994</v>
      </c>
      <c r="W68" s="26">
        <f t="shared" si="52"/>
        <v>10011.666666666666</v>
      </c>
      <c r="X68" s="5"/>
      <c r="Y68" s="5">
        <f t="shared" si="15"/>
        <v>99758.648933175384</v>
      </c>
      <c r="Z68" s="12">
        <f t="shared" si="16"/>
        <v>100208.53363554833</v>
      </c>
      <c r="AA68" s="12">
        <f t="shared" si="2"/>
        <v>100080.23675637011</v>
      </c>
      <c r="AB68" s="12">
        <f t="shared" si="3"/>
        <v>99793.051911670016</v>
      </c>
      <c r="AC68" s="12">
        <f t="shared" si="20"/>
        <v>99501.200893889531</v>
      </c>
      <c r="AD68" s="12">
        <f t="shared" si="5"/>
        <v>100285.68483345197</v>
      </c>
      <c r="AE68" s="12">
        <f t="shared" si="17"/>
        <v>100124.89130434782</v>
      </c>
      <c r="AF68" s="12">
        <f t="shared" si="6"/>
        <v>99679.19591224099</v>
      </c>
      <c r="AG68" s="12">
        <f t="shared" si="7"/>
        <v>99745.764521100631</v>
      </c>
      <c r="AH68" s="12">
        <f t="shared" si="8"/>
        <v>100025.53588902847</v>
      </c>
      <c r="AI68" s="12">
        <f t="shared" si="9"/>
        <v>100659.11476955972</v>
      </c>
      <c r="AJ68" s="12">
        <f t="shared" si="10"/>
        <v>100368.95540956214</v>
      </c>
      <c r="AK68" s="12">
        <f t="shared" si="11"/>
        <v>101290.44374343351</v>
      </c>
      <c r="AL68" s="12">
        <f t="shared" si="12"/>
        <v>101235.19642075864</v>
      </c>
      <c r="AM68" s="12">
        <f t="shared" si="13"/>
        <v>101404.89106677703</v>
      </c>
    </row>
    <row r="69" spans="1:39" x14ac:dyDescent="0.3">
      <c r="B69" s="13" t="s">
        <v>78</v>
      </c>
      <c r="C69" s="7"/>
      <c r="D69" s="7">
        <v>25</v>
      </c>
      <c r="E69" s="7"/>
      <c r="F69" s="7"/>
      <c r="G69" s="7"/>
      <c r="H69" s="7"/>
      <c r="I69" s="7"/>
      <c r="J69" s="7">
        <v>50</v>
      </c>
      <c r="K69" s="7">
        <v>25</v>
      </c>
      <c r="L69" s="14"/>
      <c r="N69" s="25">
        <f t="shared" si="43"/>
        <v>0</v>
      </c>
      <c r="O69" s="8">
        <f t="shared" si="44"/>
        <v>48.971596474045057</v>
      </c>
      <c r="P69" s="8">
        <f t="shared" si="45"/>
        <v>0</v>
      </c>
      <c r="Q69" s="8">
        <f t="shared" si="46"/>
        <v>0</v>
      </c>
      <c r="R69" s="8">
        <f t="shared" si="47"/>
        <v>0</v>
      </c>
      <c r="S69" s="8">
        <f t="shared" si="48"/>
        <v>0</v>
      </c>
      <c r="T69" s="8">
        <f t="shared" si="49"/>
        <v>0</v>
      </c>
      <c r="U69" s="8">
        <f t="shared" si="50"/>
        <v>217.39130434782609</v>
      </c>
      <c r="V69" s="8">
        <f t="shared" si="51"/>
        <v>39.001560062402497</v>
      </c>
      <c r="W69" s="26">
        <f t="shared" si="52"/>
        <v>0</v>
      </c>
      <c r="X69" s="5"/>
      <c r="Y69" s="5">
        <f t="shared" si="15"/>
        <v>99834.902308922916</v>
      </c>
      <c r="Z69" s="12">
        <f t="shared" si="16"/>
        <v>100176.72873588708</v>
      </c>
      <c r="AA69" s="12">
        <f t="shared" si="2"/>
        <v>99343.525335784114</v>
      </c>
      <c r="AB69" s="12">
        <f t="shared" si="3"/>
        <v>100096.52715879108</v>
      </c>
      <c r="AC69" s="12">
        <f t="shared" si="20"/>
        <v>100390.25858185458</v>
      </c>
      <c r="AD69" s="12">
        <f t="shared" si="5"/>
        <v>101105.91985319748</v>
      </c>
      <c r="AE69" s="12">
        <f t="shared" si="17"/>
        <v>100817.61274113189</v>
      </c>
      <c r="AF69" s="12">
        <f t="shared" si="6"/>
        <v>101360.30857918727</v>
      </c>
      <c r="AG69" s="12">
        <f t="shared" si="7"/>
        <v>101207.53018597515</v>
      </c>
      <c r="AH69" s="12">
        <f t="shared" si="8"/>
        <v>101193.11257993054</v>
      </c>
      <c r="AI69" s="12">
        <f t="shared" si="9"/>
        <v>100996.44377122016</v>
      </c>
      <c r="AJ69" s="12">
        <f t="shared" si="10"/>
        <v>99965.448002581354</v>
      </c>
      <c r="AK69" s="12">
        <f t="shared" si="11"/>
        <v>100311.47503192638</v>
      </c>
      <c r="AL69" s="12">
        <f t="shared" si="12"/>
        <v>100273.35205744814</v>
      </c>
      <c r="AM69" s="12">
        <f t="shared" si="13"/>
        <v>100719.76571095378</v>
      </c>
    </row>
    <row r="70" spans="1:39" x14ac:dyDescent="0.3">
      <c r="B70" s="13" t="s">
        <v>79</v>
      </c>
      <c r="C70" s="7">
        <v>10</v>
      </c>
      <c r="D70" s="7"/>
      <c r="E70" s="7"/>
      <c r="F70" s="7">
        <v>20</v>
      </c>
      <c r="G70" s="7">
        <v>10</v>
      </c>
      <c r="H70" s="7"/>
      <c r="I70" s="7">
        <v>20</v>
      </c>
      <c r="J70" s="7">
        <v>30</v>
      </c>
      <c r="K70" s="7">
        <v>10</v>
      </c>
      <c r="L70" s="14"/>
      <c r="N70" s="25">
        <f t="shared" si="43"/>
        <v>75.187969924812023</v>
      </c>
      <c r="O70" s="8">
        <f t="shared" si="44"/>
        <v>0</v>
      </c>
      <c r="P70" s="8">
        <f t="shared" si="45"/>
        <v>0</v>
      </c>
      <c r="Q70" s="8">
        <f t="shared" si="46"/>
        <v>69.444444444444443</v>
      </c>
      <c r="R70" s="8">
        <f t="shared" si="47"/>
        <v>12.65022137887413</v>
      </c>
      <c r="S70" s="8">
        <f t="shared" si="48"/>
        <v>0</v>
      </c>
      <c r="T70" s="8">
        <f t="shared" si="49"/>
        <v>332.77870216306155</v>
      </c>
      <c r="U70" s="8">
        <f t="shared" si="50"/>
        <v>130.43478260869566</v>
      </c>
      <c r="V70" s="8">
        <f t="shared" si="51"/>
        <v>15.600624024960998</v>
      </c>
      <c r="W70" s="26">
        <f t="shared" si="52"/>
        <v>0</v>
      </c>
      <c r="X70" s="5"/>
      <c r="Y70" s="5">
        <f t="shared" si="15"/>
        <v>99985.992640515688</v>
      </c>
      <c r="Z70" s="12">
        <f t="shared" si="16"/>
        <v>100148.18583760737</v>
      </c>
      <c r="AA70" s="12">
        <f t="shared" si="2"/>
        <v>99239.90104026004</v>
      </c>
      <c r="AB70" s="12">
        <f t="shared" si="3"/>
        <v>100188.13678513536</v>
      </c>
      <c r="AC70" s="12">
        <f t="shared" si="20"/>
        <v>100924.00364412859</v>
      </c>
      <c r="AD70" s="12">
        <f t="shared" si="5"/>
        <v>101788.31300316486</v>
      </c>
      <c r="AE70" s="12">
        <f t="shared" si="17"/>
        <v>101406.96234282685</v>
      </c>
      <c r="AF70" s="12">
        <f t="shared" si="6"/>
        <v>101365.85515929261</v>
      </c>
      <c r="AG70" s="12">
        <f t="shared" si="7"/>
        <v>101301.80568047454</v>
      </c>
      <c r="AH70" s="12">
        <f t="shared" si="8"/>
        <v>100814.49291289126</v>
      </c>
      <c r="AI70" s="12">
        <f t="shared" si="9"/>
        <v>101297.81959129461</v>
      </c>
      <c r="AJ70" s="12">
        <f t="shared" si="10"/>
        <v>100835.56070739181</v>
      </c>
      <c r="AK70" s="12">
        <f t="shared" si="11"/>
        <v>101155.00181071008</v>
      </c>
      <c r="AL70" s="12">
        <f t="shared" si="12"/>
        <v>100760.89971987809</v>
      </c>
      <c r="AM70" s="12">
        <f t="shared" si="13"/>
        <v>100964.81488081682</v>
      </c>
    </row>
    <row r="71" spans="1:39" x14ac:dyDescent="0.3">
      <c r="B71" s="13" t="s">
        <v>80</v>
      </c>
      <c r="C71" s="7"/>
      <c r="D71" s="7"/>
      <c r="E71" s="7"/>
      <c r="F71" s="7"/>
      <c r="G71" s="7">
        <v>50</v>
      </c>
      <c r="H71" s="7">
        <v>50</v>
      </c>
      <c r="I71" s="7"/>
      <c r="J71" s="7"/>
      <c r="K71" s="7"/>
      <c r="L71" s="14"/>
      <c r="N71" s="25">
        <f t="shared" si="43"/>
        <v>0</v>
      </c>
      <c r="O71" s="8">
        <f t="shared" si="44"/>
        <v>0</v>
      </c>
      <c r="P71" s="8">
        <f t="shared" si="45"/>
        <v>0</v>
      </c>
      <c r="Q71" s="8">
        <f t="shared" si="46"/>
        <v>0</v>
      </c>
      <c r="R71" s="8">
        <f t="shared" si="47"/>
        <v>63.25110689437065</v>
      </c>
      <c r="S71" s="8">
        <f t="shared" si="48"/>
        <v>99.206349206349202</v>
      </c>
      <c r="T71" s="8">
        <f t="shared" si="49"/>
        <v>0</v>
      </c>
      <c r="U71" s="8">
        <f t="shared" si="50"/>
        <v>0</v>
      </c>
      <c r="V71" s="8">
        <f t="shared" si="51"/>
        <v>0</v>
      </c>
      <c r="W71" s="26">
        <f t="shared" si="52"/>
        <v>0</v>
      </c>
      <c r="X71" s="5"/>
      <c r="Y71" s="5">
        <f t="shared" si="15"/>
        <v>100221.3788741303</v>
      </c>
      <c r="Z71" s="12">
        <f t="shared" si="16"/>
        <v>100000</v>
      </c>
      <c r="AA71" s="12">
        <f t="shared" si="2"/>
        <v>99652.118912080958</v>
      </c>
      <c r="AB71" s="12">
        <f t="shared" si="3"/>
        <v>100094.87666034156</v>
      </c>
      <c r="AC71" s="12">
        <f t="shared" si="20"/>
        <v>100569.25996204934</v>
      </c>
      <c r="AD71" s="12">
        <f t="shared" si="5"/>
        <v>100759.01328273246</v>
      </c>
      <c r="AE71" s="12">
        <f t="shared" si="17"/>
        <v>100822.26438962683</v>
      </c>
      <c r="AF71" s="12">
        <f t="shared" si="6"/>
        <v>100822.26438962683</v>
      </c>
      <c r="AG71" s="12">
        <f t="shared" si="7"/>
        <v>100600.88551549651</v>
      </c>
      <c r="AH71" s="12">
        <f t="shared" si="8"/>
        <v>100600.88551549651</v>
      </c>
      <c r="AI71" s="12">
        <f t="shared" si="9"/>
        <v>102282.46137164543</v>
      </c>
      <c r="AJ71" s="12">
        <f t="shared" si="10"/>
        <v>102187.58471130388</v>
      </c>
      <c r="AK71" s="12">
        <f t="shared" si="11"/>
        <v>102362.42884250474</v>
      </c>
      <c r="AL71" s="12">
        <f t="shared" si="12"/>
        <v>102647.0588235294</v>
      </c>
      <c r="AM71" s="12">
        <f t="shared" si="13"/>
        <v>102520.55660974066</v>
      </c>
    </row>
    <row r="72" spans="1:39" x14ac:dyDescent="0.3">
      <c r="B72" s="13" t="s">
        <v>81</v>
      </c>
      <c r="C72" s="7"/>
      <c r="D72" s="7">
        <v>15</v>
      </c>
      <c r="E72" s="7">
        <v>20</v>
      </c>
      <c r="F72" s="7">
        <v>20</v>
      </c>
      <c r="G72" s="7"/>
      <c r="H72" s="7"/>
      <c r="I72" s="7"/>
      <c r="J72" s="7">
        <v>15</v>
      </c>
      <c r="K72" s="7"/>
      <c r="L72" s="14">
        <v>30</v>
      </c>
      <c r="N72" s="25">
        <f t="shared" si="43"/>
        <v>0</v>
      </c>
      <c r="O72" s="8">
        <f t="shared" si="44"/>
        <v>29.382957884427032</v>
      </c>
      <c r="P72" s="8">
        <f t="shared" si="45"/>
        <v>4.3715846994535523</v>
      </c>
      <c r="Q72" s="8">
        <f>F72*1000/F$7</f>
        <v>69.444444444444443</v>
      </c>
      <c r="R72" s="8">
        <f t="shared" si="47"/>
        <v>0</v>
      </c>
      <c r="S72" s="8">
        <f t="shared" si="48"/>
        <v>0</v>
      </c>
      <c r="T72" s="8">
        <f t="shared" si="49"/>
        <v>0</v>
      </c>
      <c r="U72" s="8">
        <f t="shared" si="50"/>
        <v>65.217391304347828</v>
      </c>
      <c r="V72" s="8">
        <f t="shared" si="51"/>
        <v>0</v>
      </c>
      <c r="W72" s="26">
        <f t="shared" si="52"/>
        <v>30035</v>
      </c>
      <c r="X72" s="5"/>
      <c r="Y72" s="5">
        <f t="shared" si="15"/>
        <v>100024.10515780629</v>
      </c>
      <c r="Z72" s="12">
        <f t="shared" si="16"/>
        <v>100195.10187620127</v>
      </c>
      <c r="AA72" s="12">
        <f t="shared" si="2"/>
        <v>99267.099954569319</v>
      </c>
      <c r="AB72" s="12">
        <f t="shared" si="3"/>
        <v>99415.451953887969</v>
      </c>
      <c r="AC72" s="12">
        <f t="shared" si="20"/>
        <v>99798.294506656646</v>
      </c>
      <c r="AD72" s="12">
        <f t="shared" si="5"/>
        <v>99869.749270623011</v>
      </c>
      <c r="AE72" s="12">
        <f t="shared" si="17"/>
        <v>99947.431507829533</v>
      </c>
      <c r="AF72" s="12">
        <f t="shared" si="6"/>
        <v>100205.86033713339</v>
      </c>
      <c r="AG72" s="12">
        <f t="shared" si="7"/>
        <v>100054.93259744464</v>
      </c>
      <c r="AH72" s="12">
        <f t="shared" si="8"/>
        <v>99932.5237153692</v>
      </c>
      <c r="AI72" s="12">
        <f t="shared" si="9"/>
        <v>99669.940076404528</v>
      </c>
      <c r="AJ72" s="12">
        <f t="shared" si="10"/>
        <v>99196.724227587183</v>
      </c>
      <c r="AK72" s="12">
        <f t="shared" si="11"/>
        <v>99353.316230312572</v>
      </c>
      <c r="AL72" s="12">
        <f t="shared" si="12"/>
        <v>99470.848061850265</v>
      </c>
      <c r="AM72" s="12">
        <f t="shared" si="13"/>
        <v>99853.404268266153</v>
      </c>
    </row>
    <row r="73" spans="1:39" x14ac:dyDescent="0.3">
      <c r="B73" s="13" t="s">
        <v>82</v>
      </c>
      <c r="C73" s="7"/>
      <c r="D73" s="7">
        <v>15</v>
      </c>
      <c r="E73" s="7">
        <v>15</v>
      </c>
      <c r="F73" s="7">
        <v>20</v>
      </c>
      <c r="G73" s="7"/>
      <c r="H73" s="7"/>
      <c r="I73" s="7"/>
      <c r="J73" s="7">
        <v>15</v>
      </c>
      <c r="K73" s="7"/>
      <c r="L73" s="14">
        <v>35</v>
      </c>
      <c r="N73" s="25">
        <f t="shared" si="43"/>
        <v>0</v>
      </c>
      <c r="O73" s="8">
        <f t="shared" si="44"/>
        <v>29.382957884427032</v>
      </c>
      <c r="P73" s="8">
        <f t="shared" si="45"/>
        <v>3.278688524590164</v>
      </c>
      <c r="Q73" s="8">
        <f t="shared" si="46"/>
        <v>69.444444444444443</v>
      </c>
      <c r="R73" s="8">
        <f t="shared" si="47"/>
        <v>0</v>
      </c>
      <c r="S73" s="8">
        <f t="shared" si="48"/>
        <v>0</v>
      </c>
      <c r="T73" s="8">
        <f t="shared" si="49"/>
        <v>0</v>
      </c>
      <c r="U73" s="8">
        <f t="shared" si="50"/>
        <v>65.217391304347828</v>
      </c>
      <c r="V73" s="8">
        <f t="shared" si="51"/>
        <v>0</v>
      </c>
      <c r="W73" s="26">
        <f t="shared" si="52"/>
        <v>35040.833333333336</v>
      </c>
      <c r="X73" s="5"/>
      <c r="Y73" s="5">
        <f t="shared" si="15"/>
        <v>100002.61608676804</v>
      </c>
      <c r="Z73" s="12">
        <f t="shared" si="16"/>
        <v>100179.07728603733</v>
      </c>
      <c r="AA73" s="12">
        <f t="shared" si="2"/>
        <v>99311.184654022858</v>
      </c>
      <c r="AB73" s="12">
        <f t="shared" si="3"/>
        <v>99459.536653341522</v>
      </c>
      <c r="AC73" s="12">
        <f t="shared" si="20"/>
        <v>99842.379206110199</v>
      </c>
      <c r="AD73" s="12">
        <f t="shared" si="5"/>
        <v>99913.83397007655</v>
      </c>
      <c r="AE73" s="12">
        <f t="shared" si="17"/>
        <v>99964.193802911497</v>
      </c>
      <c r="AF73" s="12">
        <f t="shared" si="6"/>
        <v>100195.30022784378</v>
      </c>
      <c r="AG73" s="12">
        <f t="shared" si="7"/>
        <v>100044.37248815503</v>
      </c>
      <c r="AH73" s="12">
        <f t="shared" si="8"/>
        <v>99921.963606079575</v>
      </c>
      <c r="AI73" s="12">
        <f t="shared" si="9"/>
        <v>99692.166852360824</v>
      </c>
      <c r="AJ73" s="12">
        <f t="shared" si="10"/>
        <v>99218.95100354348</v>
      </c>
      <c r="AK73" s="12">
        <f t="shared" si="11"/>
        <v>99375.543006268854</v>
      </c>
      <c r="AL73" s="12">
        <f t="shared" si="12"/>
        <v>99493.074837806562</v>
      </c>
      <c r="AM73" s="12">
        <f t="shared" si="13"/>
        <v>99870.166563348117</v>
      </c>
    </row>
    <row r="74" spans="1:39" x14ac:dyDescent="0.3">
      <c r="B74" s="13" t="s">
        <v>83</v>
      </c>
      <c r="C74" s="7"/>
      <c r="D74" s="7"/>
      <c r="E74" s="7"/>
      <c r="F74" s="7"/>
      <c r="G74" s="7">
        <v>100</v>
      </c>
      <c r="H74" s="7"/>
      <c r="I74" s="7"/>
      <c r="J74" s="7"/>
      <c r="K74" s="7"/>
      <c r="L74" s="14"/>
      <c r="N74" s="25">
        <f t="shared" si="43"/>
        <v>0</v>
      </c>
      <c r="O74" s="8">
        <f t="shared" si="44"/>
        <v>0</v>
      </c>
      <c r="P74" s="8">
        <f t="shared" si="45"/>
        <v>0</v>
      </c>
      <c r="Q74" s="8">
        <f t="shared" si="46"/>
        <v>0</v>
      </c>
      <c r="R74" s="8">
        <f t="shared" si="47"/>
        <v>126.5022137887413</v>
      </c>
      <c r="S74" s="8">
        <f t="shared" si="48"/>
        <v>0</v>
      </c>
      <c r="T74" s="8">
        <f t="shared" si="49"/>
        <v>0</v>
      </c>
      <c r="U74" s="8">
        <f t="shared" si="50"/>
        <v>0</v>
      </c>
      <c r="V74" s="8">
        <f t="shared" si="51"/>
        <v>0</v>
      </c>
      <c r="W74" s="26">
        <f t="shared" si="52"/>
        <v>0</v>
      </c>
      <c r="X74" s="5"/>
      <c r="Y74" s="5">
        <f t="shared" si="15"/>
        <v>100442.7577482606</v>
      </c>
      <c r="Z74" s="12">
        <f t="shared" si="16"/>
        <v>100000</v>
      </c>
      <c r="AA74" s="12">
        <f t="shared" si="2"/>
        <v>99304.237824161915</v>
      </c>
      <c r="AB74" s="12">
        <f t="shared" si="3"/>
        <v>100189.75332068311</v>
      </c>
      <c r="AC74" s="12">
        <f t="shared" si="20"/>
        <v>101138.51992409867</v>
      </c>
      <c r="AD74" s="12">
        <f t="shared" si="5"/>
        <v>101518.0265654649</v>
      </c>
      <c r="AE74" s="12">
        <f t="shared" si="17"/>
        <v>101644.52877925364</v>
      </c>
      <c r="AF74" s="12">
        <f t="shared" si="6"/>
        <v>101644.52877925364</v>
      </c>
      <c r="AG74" s="12">
        <f t="shared" si="7"/>
        <v>101201.77103099304</v>
      </c>
      <c r="AH74" s="12">
        <f t="shared" si="8"/>
        <v>101201.77103099304</v>
      </c>
      <c r="AI74" s="12">
        <f t="shared" si="9"/>
        <v>101707.77988614801</v>
      </c>
      <c r="AJ74" s="12">
        <f t="shared" si="10"/>
        <v>101518.0265654649</v>
      </c>
      <c r="AK74" s="12">
        <f t="shared" si="11"/>
        <v>101391.52435167615</v>
      </c>
      <c r="AL74" s="12">
        <f t="shared" si="12"/>
        <v>101960.78431372548</v>
      </c>
      <c r="AM74" s="12">
        <f t="shared" si="13"/>
        <v>101707.77988614801</v>
      </c>
    </row>
    <row r="75" spans="1:39" x14ac:dyDescent="0.3">
      <c r="A75" t="s">
        <v>84</v>
      </c>
      <c r="B75" s="13" t="s">
        <v>85</v>
      </c>
      <c r="C75" s="7"/>
      <c r="D75" s="7"/>
      <c r="E75" s="7"/>
      <c r="F75" s="7"/>
      <c r="G75" s="7"/>
      <c r="H75" s="7"/>
      <c r="I75" s="7"/>
      <c r="J75" s="7"/>
      <c r="K75" s="7"/>
      <c r="L75" s="14">
        <v>100</v>
      </c>
      <c r="N75" s="25">
        <f>C75*1000/C$8</f>
        <v>0</v>
      </c>
      <c r="O75" s="8">
        <f t="shared" ref="O75:V75" si="53">D75*1000/D$8</f>
        <v>0</v>
      </c>
      <c r="P75" s="8">
        <f t="shared" si="53"/>
        <v>0</v>
      </c>
      <c r="Q75" s="8">
        <f t="shared" si="53"/>
        <v>0</v>
      </c>
      <c r="R75" s="8">
        <f t="shared" si="53"/>
        <v>0</v>
      </c>
      <c r="S75" s="8">
        <f t="shared" si="53"/>
        <v>0</v>
      </c>
      <c r="T75" s="8">
        <f t="shared" si="53"/>
        <v>0</v>
      </c>
      <c r="U75" s="8">
        <f t="shared" si="53"/>
        <v>0</v>
      </c>
      <c r="V75" s="8">
        <f t="shared" si="53"/>
        <v>0</v>
      </c>
      <c r="W75" s="26">
        <f>L75*(20/360)*0.02*1000+L75*1000</f>
        <v>100111.11111111111</v>
      </c>
      <c r="X75" s="5"/>
      <c r="Y75" s="5">
        <f t="shared" si="15"/>
        <v>100111.11111111111</v>
      </c>
      <c r="Z75" s="12">
        <f t="shared" si="16"/>
        <v>100111.11111111111</v>
      </c>
      <c r="AA75" s="12">
        <f t="shared" si="2"/>
        <v>100111.11111111111</v>
      </c>
      <c r="AB75" s="12">
        <f t="shared" si="3"/>
        <v>100111.11111111111</v>
      </c>
      <c r="AC75" s="12">
        <f t="shared" si="20"/>
        <v>100111.11111111111</v>
      </c>
      <c r="AD75" s="12">
        <f t="shared" si="5"/>
        <v>100111.11111111111</v>
      </c>
      <c r="AE75" s="12">
        <f t="shared" si="17"/>
        <v>100111.11111111111</v>
      </c>
      <c r="AF75" s="12">
        <f t="shared" si="6"/>
        <v>100111.11111111111</v>
      </c>
      <c r="AG75" s="12">
        <f t="shared" si="7"/>
        <v>100111.11111111111</v>
      </c>
      <c r="AH75" s="12">
        <f t="shared" si="8"/>
        <v>100111.11111111111</v>
      </c>
      <c r="AI75" s="12">
        <f t="shared" si="9"/>
        <v>100111.11111111111</v>
      </c>
      <c r="AJ75" s="12">
        <f t="shared" si="10"/>
        <v>100111.11111111111</v>
      </c>
      <c r="AK75" s="12">
        <f t="shared" si="11"/>
        <v>100111.11111111111</v>
      </c>
      <c r="AL75" s="12">
        <f t="shared" si="12"/>
        <v>100111.11111111111</v>
      </c>
      <c r="AM75" s="12">
        <f t="shared" si="13"/>
        <v>100111.11111111111</v>
      </c>
    </row>
    <row r="76" spans="1:39" x14ac:dyDescent="0.3">
      <c r="B76" s="13" t="s">
        <v>86</v>
      </c>
      <c r="C76" s="7">
        <v>95.53</v>
      </c>
      <c r="D76" s="7"/>
      <c r="E76" s="7">
        <v>4.47</v>
      </c>
      <c r="F76" s="7"/>
      <c r="G76" s="7"/>
      <c r="H76" s="7"/>
      <c r="I76" s="7"/>
      <c r="J76" s="7"/>
      <c r="K76" s="7"/>
      <c r="L76" s="14"/>
      <c r="N76" s="25">
        <f t="shared" ref="N76:N89" si="54">C76*1000/C$8</f>
        <v>712.91044776119406</v>
      </c>
      <c r="O76" s="8">
        <f t="shared" ref="O76:O89" si="55">D76*1000/D$8</f>
        <v>0</v>
      </c>
      <c r="P76" s="8">
        <f t="shared" ref="P76:P88" si="56">E76*1000/E$8</f>
        <v>0.97173913043478266</v>
      </c>
      <c r="Q76" s="8">
        <f t="shared" ref="Q76:Q89" si="57">F76*1000/F$8</f>
        <v>0</v>
      </c>
      <c r="R76" s="8">
        <f t="shared" ref="R76:R89" si="58">G76*1000/G$8</f>
        <v>0</v>
      </c>
      <c r="S76" s="8">
        <f t="shared" ref="S76:S89" si="59">H76*1000/H$8</f>
        <v>0</v>
      </c>
      <c r="T76" s="8">
        <f t="shared" ref="T76:T89" si="60">I76*1000/I$8</f>
        <v>0</v>
      </c>
      <c r="U76" s="8">
        <f t="shared" ref="U76:U89" si="61">J76*1000/J$8</f>
        <v>0</v>
      </c>
      <c r="V76" s="8">
        <f t="shared" ref="V76:V89" si="62">K76*1000/K$8</f>
        <v>0</v>
      </c>
      <c r="W76" s="26">
        <f>L76*(20/360)*0.02*1000+L76*1000</f>
        <v>0</v>
      </c>
      <c r="X76" s="5"/>
      <c r="Y76" s="5">
        <f t="shared" si="15"/>
        <v>100000</v>
      </c>
      <c r="Z76" s="12">
        <f t="shared" si="16"/>
        <v>99282.230856586641</v>
      </c>
      <c r="AA76" s="12">
        <f t="shared" si="2"/>
        <v>100654.60609993512</v>
      </c>
      <c r="AB76" s="12">
        <f t="shared" si="3"/>
        <v>98515.874756651538</v>
      </c>
      <c r="AC76" s="12">
        <f t="shared" si="20"/>
        <v>97802.964308890339</v>
      </c>
      <c r="AD76" s="12">
        <f t="shared" si="5"/>
        <v>99941.695652173919</v>
      </c>
      <c r="AE76" s="12">
        <f t="shared" si="17"/>
        <v>99253.0786826736</v>
      </c>
      <c r="AF76" s="12">
        <f t="shared" si="6"/>
        <v>97851.551265412068</v>
      </c>
      <c r="AG76" s="12">
        <f t="shared" si="7"/>
        <v>97138.64081765087</v>
      </c>
      <c r="AH76" s="12">
        <f t="shared" si="8"/>
        <v>97851.551265412068</v>
      </c>
      <c r="AI76" s="12">
        <f t="shared" si="9"/>
        <v>99248.219987021424</v>
      </c>
      <c r="AJ76" s="12">
        <f t="shared" si="10"/>
        <v>99248.219987021424</v>
      </c>
      <c r="AK76" s="12">
        <f t="shared" si="11"/>
        <v>102099.86177806619</v>
      </c>
      <c r="AL76" s="12">
        <f t="shared" si="12"/>
        <v>102812.77222582739</v>
      </c>
      <c r="AM76" s="12">
        <f t="shared" si="13"/>
        <v>103530.54136924076</v>
      </c>
    </row>
    <row r="77" spans="1:39" x14ac:dyDescent="0.3">
      <c r="B77" s="13" t="s">
        <v>87</v>
      </c>
      <c r="C77" s="7"/>
      <c r="D77" s="7"/>
      <c r="E77" s="7"/>
      <c r="F77" s="7">
        <v>28.8</v>
      </c>
      <c r="G77" s="7"/>
      <c r="H77" s="7"/>
      <c r="I77" s="7"/>
      <c r="J77" s="7"/>
      <c r="K77" s="7"/>
      <c r="L77" s="14">
        <v>71.2</v>
      </c>
      <c r="N77" s="25">
        <f t="shared" si="54"/>
        <v>0</v>
      </c>
      <c r="O77" s="8">
        <f t="shared" si="55"/>
        <v>0</v>
      </c>
      <c r="P77" s="8">
        <f t="shared" si="56"/>
        <v>0</v>
      </c>
      <c r="Q77" s="8">
        <f t="shared" si="57"/>
        <v>101.05263157894737</v>
      </c>
      <c r="R77" s="8">
        <f t="shared" si="58"/>
        <v>0</v>
      </c>
      <c r="S77" s="8">
        <f t="shared" si="59"/>
        <v>0</v>
      </c>
      <c r="T77" s="8">
        <f t="shared" si="60"/>
        <v>0</v>
      </c>
      <c r="U77" s="8">
        <f t="shared" si="61"/>
        <v>0</v>
      </c>
      <c r="V77" s="8">
        <f t="shared" si="62"/>
        <v>0</v>
      </c>
      <c r="W77" s="26">
        <f>L77*(20/360)*0.02*1000+L77*1000</f>
        <v>71279.111111111109</v>
      </c>
      <c r="X77" s="5"/>
      <c r="Y77" s="5">
        <f t="shared" si="15"/>
        <v>100079.11111111111</v>
      </c>
      <c r="Z77" s="12">
        <f t="shared" si="16"/>
        <v>100483.3216374269</v>
      </c>
      <c r="AA77" s="12">
        <f t="shared" si="2"/>
        <v>99877.005847953216</v>
      </c>
      <c r="AB77" s="12">
        <f t="shared" si="3"/>
        <v>99877.005847953216</v>
      </c>
      <c r="AC77" s="12">
        <f t="shared" si="20"/>
        <v>100180.16374269006</v>
      </c>
      <c r="AD77" s="12">
        <f t="shared" si="5"/>
        <v>99978.058479532163</v>
      </c>
      <c r="AE77" s="12">
        <f t="shared" si="17"/>
        <v>100079.11111111111</v>
      </c>
      <c r="AF77" s="12">
        <f t="shared" si="6"/>
        <v>99978.058479532163</v>
      </c>
      <c r="AG77" s="12">
        <f t="shared" si="7"/>
        <v>100079.11111111111</v>
      </c>
      <c r="AH77" s="12">
        <f t="shared" si="8"/>
        <v>99877.005847953216</v>
      </c>
      <c r="AI77" s="12">
        <f t="shared" si="9"/>
        <v>99775.95321637427</v>
      </c>
      <c r="AJ77" s="12">
        <f t="shared" si="10"/>
        <v>99573.847953216376</v>
      </c>
      <c r="AK77" s="12">
        <f t="shared" si="11"/>
        <v>99573.847953216376</v>
      </c>
      <c r="AL77" s="12">
        <f t="shared" si="12"/>
        <v>99573.847953216376</v>
      </c>
      <c r="AM77" s="12">
        <f t="shared" si="13"/>
        <v>99775.95321637427</v>
      </c>
    </row>
    <row r="78" spans="1:39" x14ac:dyDescent="0.3">
      <c r="B78" s="13" t="s">
        <v>88</v>
      </c>
      <c r="C78" s="7">
        <v>20</v>
      </c>
      <c r="D78" s="7">
        <v>30</v>
      </c>
      <c r="E78" s="7"/>
      <c r="F78" s="7"/>
      <c r="G78" s="7">
        <v>46</v>
      </c>
      <c r="H78" s="7"/>
      <c r="I78" s="7"/>
      <c r="J78" s="7">
        <v>4</v>
      </c>
      <c r="K78" s="7"/>
      <c r="L78" s="14"/>
      <c r="N78" s="25">
        <f t="shared" si="54"/>
        <v>149.25373134328359</v>
      </c>
      <c r="O78" s="8">
        <f t="shared" si="55"/>
        <v>58.422590068159685</v>
      </c>
      <c r="P78" s="8">
        <f t="shared" si="56"/>
        <v>0</v>
      </c>
      <c r="Q78" s="8">
        <f t="shared" si="57"/>
        <v>0</v>
      </c>
      <c r="R78" s="8">
        <f t="shared" si="58"/>
        <v>57.934508816120903</v>
      </c>
      <c r="S78" s="8">
        <f t="shared" si="59"/>
        <v>0</v>
      </c>
      <c r="T78" s="8">
        <f t="shared" si="60"/>
        <v>0</v>
      </c>
      <c r="U78" s="8">
        <f t="shared" si="61"/>
        <v>17.391304347826086</v>
      </c>
      <c r="V78" s="8">
        <f t="shared" si="62"/>
        <v>0</v>
      </c>
      <c r="W78" s="26">
        <f t="shared" ref="W78:W89" si="63">L78*(20/360)*0.02*1000+L78*1000</f>
        <v>0</v>
      </c>
      <c r="X78" s="5"/>
      <c r="Y78" s="5">
        <f t="shared" si="15"/>
        <v>100000</v>
      </c>
      <c r="Z78" s="12">
        <f t="shared" si="16"/>
        <v>99422.980779701582</v>
      </c>
      <c r="AA78" s="12">
        <f t="shared" si="2"/>
        <v>98976.499009074512</v>
      </c>
      <c r="AB78" s="12">
        <f t="shared" si="3"/>
        <v>98948.546342593007</v>
      </c>
      <c r="AC78" s="12">
        <f t="shared" si="20"/>
        <v>99356.217921168514</v>
      </c>
      <c r="AD78" s="12">
        <f t="shared" si="5"/>
        <v>100059.1678497243</v>
      </c>
      <c r="AE78" s="12">
        <f t="shared" si="17"/>
        <v>99991.488608569634</v>
      </c>
      <c r="AF78" s="12">
        <f t="shared" si="6"/>
        <v>99903.031524783204</v>
      </c>
      <c r="AG78" s="12">
        <f t="shared" si="7"/>
        <v>99112.837587072296</v>
      </c>
      <c r="AH78" s="12">
        <f t="shared" si="8"/>
        <v>99519.421660060732</v>
      </c>
      <c r="AI78" s="12">
        <f t="shared" si="9"/>
        <v>99982.548915769701</v>
      </c>
      <c r="AJ78" s="12">
        <f t="shared" si="10"/>
        <v>99680.025459983823</v>
      </c>
      <c r="AK78" s="12">
        <f t="shared" si="11"/>
        <v>100362.03801319888</v>
      </c>
      <c r="AL78" s="12">
        <f t="shared" si="12"/>
        <v>101005.68739448735</v>
      </c>
      <c r="AM78" s="12">
        <f t="shared" si="13"/>
        <v>101199.39554920429</v>
      </c>
    </row>
    <row r="79" spans="1:39" x14ac:dyDescent="0.3">
      <c r="B79" s="13" t="s">
        <v>89</v>
      </c>
      <c r="C79" s="7">
        <v>50</v>
      </c>
      <c r="D79" s="7">
        <v>10</v>
      </c>
      <c r="E79" s="7"/>
      <c r="F79" s="7">
        <v>15</v>
      </c>
      <c r="G79" s="7">
        <v>15</v>
      </c>
      <c r="H79" s="7"/>
      <c r="I79" s="7">
        <v>10</v>
      </c>
      <c r="J79" s="7"/>
      <c r="K79" s="7"/>
      <c r="L79" s="14"/>
      <c r="N79" s="25">
        <f t="shared" si="54"/>
        <v>373.13432835820896</v>
      </c>
      <c r="O79" s="8">
        <f t="shared" si="55"/>
        <v>19.474196689386563</v>
      </c>
      <c r="P79" s="8">
        <f t="shared" si="56"/>
        <v>0</v>
      </c>
      <c r="Q79" s="8">
        <f t="shared" si="57"/>
        <v>52.631578947368418</v>
      </c>
      <c r="R79" s="8">
        <f t="shared" si="58"/>
        <v>18.89168765743073</v>
      </c>
      <c r="S79" s="8">
        <f t="shared" si="59"/>
        <v>0</v>
      </c>
      <c r="T79" s="8">
        <f t="shared" si="60"/>
        <v>164.74464579901152</v>
      </c>
      <c r="U79" s="8">
        <f t="shared" si="61"/>
        <v>0</v>
      </c>
      <c r="V79" s="8">
        <f t="shared" si="62"/>
        <v>0</v>
      </c>
      <c r="W79" s="26">
        <f t="shared" si="63"/>
        <v>0</v>
      </c>
      <c r="X79" s="5"/>
      <c r="Y79" s="5">
        <f t="shared" si="15"/>
        <v>100000</v>
      </c>
      <c r="Z79" s="12">
        <f t="shared" si="16"/>
        <v>99578.0530418134</v>
      </c>
      <c r="AA79" s="12">
        <f t="shared" si="2"/>
        <v>99603.563920105022</v>
      </c>
      <c r="AB79" s="12">
        <f t="shared" si="3"/>
        <v>98936.154941885747</v>
      </c>
      <c r="AC79" s="12">
        <f t="shared" si="20"/>
        <v>99056.55894863345</v>
      </c>
      <c r="AD79" s="12">
        <f t="shared" si="5"/>
        <v>100301.85558292935</v>
      </c>
      <c r="AE79" s="12">
        <f t="shared" si="17"/>
        <v>99937.346394965803</v>
      </c>
      <c r="AF79" s="12">
        <f t="shared" si="6"/>
        <v>99163.919820210387</v>
      </c>
      <c r="AG79" s="12">
        <f t="shared" si="7"/>
        <v>98581.816295088429</v>
      </c>
      <c r="AH79" s="12">
        <f t="shared" si="8"/>
        <v>98831.737196939546</v>
      </c>
      <c r="AI79" s="12">
        <f t="shared" si="9"/>
        <v>99795.634868187641</v>
      </c>
      <c r="AJ79" s="12">
        <f t="shared" si="10"/>
        <v>99728.669939142594</v>
      </c>
      <c r="AK79" s="12">
        <f t="shared" si="11"/>
        <v>101175.36609997717</v>
      </c>
      <c r="AL79" s="12">
        <f t="shared" si="12"/>
        <v>101497.24177001265</v>
      </c>
      <c r="AM79" s="12">
        <f t="shared" si="13"/>
        <v>101861.48302227019</v>
      </c>
    </row>
    <row r="80" spans="1:39" x14ac:dyDescent="0.3">
      <c r="B80" s="13" t="s">
        <v>90</v>
      </c>
      <c r="C80" s="7"/>
      <c r="D80" s="7">
        <v>60</v>
      </c>
      <c r="E80" s="7"/>
      <c r="F80" s="7">
        <v>40</v>
      </c>
      <c r="G80" s="7"/>
      <c r="H80" s="7"/>
      <c r="I80" s="7"/>
      <c r="J80" s="7"/>
      <c r="K80" s="7"/>
      <c r="L80" s="14"/>
      <c r="N80" s="25">
        <f t="shared" si="54"/>
        <v>0</v>
      </c>
      <c r="O80" s="8">
        <f t="shared" si="55"/>
        <v>116.84518013631937</v>
      </c>
      <c r="P80" s="8">
        <f t="shared" si="56"/>
        <v>0</v>
      </c>
      <c r="Q80" s="8">
        <f t="shared" si="57"/>
        <v>140.35087719298247</v>
      </c>
      <c r="R80" s="8">
        <f t="shared" si="58"/>
        <v>0</v>
      </c>
      <c r="S80" s="8">
        <f t="shared" si="59"/>
        <v>0</v>
      </c>
      <c r="T80" s="8">
        <f t="shared" si="60"/>
        <v>0</v>
      </c>
      <c r="U80" s="8">
        <f t="shared" si="61"/>
        <v>0</v>
      </c>
      <c r="V80" s="8">
        <f t="shared" si="62"/>
        <v>0</v>
      </c>
      <c r="W80" s="26">
        <f t="shared" si="63"/>
        <v>0</v>
      </c>
      <c r="X80" s="5"/>
      <c r="Y80" s="5">
        <f t="shared" si="15"/>
        <v>100000</v>
      </c>
      <c r="Z80" s="12">
        <f t="shared" si="16"/>
        <v>100094.02278822665</v>
      </c>
      <c r="AA80" s="12">
        <f t="shared" si="2"/>
        <v>98434.001264114515</v>
      </c>
      <c r="AB80" s="12">
        <f t="shared" si="3"/>
        <v>98375.578674046352</v>
      </c>
      <c r="AC80" s="12">
        <f t="shared" si="20"/>
        <v>98971.899075829788</v>
      </c>
      <c r="AD80" s="12">
        <f t="shared" si="5"/>
        <v>98749.619911511982</v>
      </c>
      <c r="AE80" s="12">
        <f t="shared" si="17"/>
        <v>99006.815968841285</v>
      </c>
      <c r="AF80" s="12">
        <f t="shared" si="6"/>
        <v>99217.000632057257</v>
      </c>
      <c r="AG80" s="12">
        <f t="shared" si="7"/>
        <v>98481.012658227846</v>
      </c>
      <c r="AH80" s="12">
        <f t="shared" si="8"/>
        <v>98784.536804523479</v>
      </c>
      <c r="AI80" s="12">
        <f t="shared" si="9"/>
        <v>98527.340747194175</v>
      </c>
      <c r="AJ80" s="12">
        <f t="shared" si="10"/>
        <v>97954.52604246742</v>
      </c>
      <c r="AK80" s="12">
        <f t="shared" si="11"/>
        <v>98188.216402740058</v>
      </c>
      <c r="AL80" s="12">
        <f t="shared" si="12"/>
        <v>98655.597123285334</v>
      </c>
      <c r="AM80" s="12">
        <f t="shared" si="13"/>
        <v>99169.989237943926</v>
      </c>
    </row>
    <row r="81" spans="2:39" x14ac:dyDescent="0.3">
      <c r="B81" s="13" t="s">
        <v>91</v>
      </c>
      <c r="C81" s="7"/>
      <c r="D81" s="7">
        <v>30</v>
      </c>
      <c r="E81" s="7"/>
      <c r="F81" s="7">
        <v>30</v>
      </c>
      <c r="G81" s="7"/>
      <c r="H81" s="7"/>
      <c r="I81" s="7"/>
      <c r="J81" s="7"/>
      <c r="K81" s="7"/>
      <c r="L81" s="14">
        <v>40</v>
      </c>
      <c r="N81" s="25">
        <f t="shared" si="54"/>
        <v>0</v>
      </c>
      <c r="O81" s="8">
        <f t="shared" si="55"/>
        <v>58.422590068159685</v>
      </c>
      <c r="P81" s="8">
        <f t="shared" si="56"/>
        <v>0</v>
      </c>
      <c r="Q81" s="8">
        <f t="shared" si="57"/>
        <v>105.26315789473684</v>
      </c>
      <c r="R81" s="8">
        <f t="shared" si="58"/>
        <v>0</v>
      </c>
      <c r="S81" s="8">
        <f t="shared" si="59"/>
        <v>0</v>
      </c>
      <c r="T81" s="8">
        <f t="shared" si="60"/>
        <v>0</v>
      </c>
      <c r="U81" s="8">
        <f t="shared" si="61"/>
        <v>0</v>
      </c>
      <c r="V81" s="8">
        <f t="shared" si="62"/>
        <v>0</v>
      </c>
      <c r="W81" s="26">
        <f t="shared" si="63"/>
        <v>40044.444444444445</v>
      </c>
      <c r="X81" s="5"/>
      <c r="Y81" s="5">
        <f t="shared" si="15"/>
        <v>100044.44444444444</v>
      </c>
      <c r="Z81" s="12">
        <f t="shared" si="16"/>
        <v>100231.80671575075</v>
      </c>
      <c r="AA81" s="12">
        <f t="shared" si="2"/>
        <v>99191.269637905207</v>
      </c>
      <c r="AB81" s="12">
        <f t="shared" si="3"/>
        <v>99162.05834287114</v>
      </c>
      <c r="AC81" s="12">
        <f t="shared" si="20"/>
        <v>99565.481701657583</v>
      </c>
      <c r="AD81" s="12">
        <f t="shared" si="5"/>
        <v>99384.166680902184</v>
      </c>
      <c r="AE81" s="12">
        <f t="shared" si="17"/>
        <v>99547.852428865095</v>
      </c>
      <c r="AF81" s="12">
        <f t="shared" si="6"/>
        <v>99617.857041174837</v>
      </c>
      <c r="AG81" s="12">
        <f t="shared" si="7"/>
        <v>99284.950773558376</v>
      </c>
      <c r="AH81" s="12">
        <f t="shared" si="8"/>
        <v>99366.537408109696</v>
      </c>
      <c r="AI81" s="12">
        <f t="shared" si="9"/>
        <v>99202.851660146785</v>
      </c>
      <c r="AJ81" s="12">
        <f t="shared" si="10"/>
        <v>98846.268869186926</v>
      </c>
      <c r="AK81" s="12">
        <f t="shared" si="11"/>
        <v>98963.114049323252</v>
      </c>
      <c r="AL81" s="12">
        <f t="shared" si="12"/>
        <v>99196.804409595876</v>
      </c>
      <c r="AM81" s="12">
        <f t="shared" si="13"/>
        <v>99524.175905521668</v>
      </c>
    </row>
    <row r="82" spans="2:39" x14ac:dyDescent="0.3">
      <c r="B82" s="13" t="s">
        <v>92</v>
      </c>
      <c r="C82" s="7">
        <v>30</v>
      </c>
      <c r="D82" s="7"/>
      <c r="E82" s="7">
        <v>10</v>
      </c>
      <c r="F82" s="7"/>
      <c r="G82" s="7">
        <v>10</v>
      </c>
      <c r="H82" s="7">
        <v>10</v>
      </c>
      <c r="I82" s="7">
        <v>20</v>
      </c>
      <c r="J82" s="7"/>
      <c r="K82" s="7"/>
      <c r="L82" s="14">
        <v>20</v>
      </c>
      <c r="N82" s="25">
        <f t="shared" si="54"/>
        <v>223.88059701492537</v>
      </c>
      <c r="O82" s="8">
        <f t="shared" si="55"/>
        <v>0</v>
      </c>
      <c r="P82" s="8">
        <f t="shared" si="56"/>
        <v>2.1739130434782608</v>
      </c>
      <c r="Q82" s="8">
        <f t="shared" si="57"/>
        <v>0</v>
      </c>
      <c r="R82" s="8">
        <f t="shared" si="58"/>
        <v>12.594458438287154</v>
      </c>
      <c r="S82" s="8">
        <f t="shared" si="59"/>
        <v>19.841269841269842</v>
      </c>
      <c r="T82" s="8">
        <f t="shared" si="60"/>
        <v>329.48929159802304</v>
      </c>
      <c r="U82" s="8">
        <f t="shared" si="61"/>
        <v>0</v>
      </c>
      <c r="V82" s="8">
        <f t="shared" si="62"/>
        <v>0</v>
      </c>
      <c r="W82" s="26">
        <f t="shared" si="63"/>
        <v>20022.222222222223</v>
      </c>
      <c r="X82" s="5"/>
      <c r="Y82" s="5">
        <f t="shared" si="15"/>
        <v>100022.22222222222</v>
      </c>
      <c r="Z82" s="12">
        <f t="shared" si="16"/>
        <v>99512.748951337271</v>
      </c>
      <c r="AA82" s="12">
        <f t="shared" si="2"/>
        <v>99442.186114967219</v>
      </c>
      <c r="AB82" s="12">
        <f t="shared" si="3"/>
        <v>99517.684116186501</v>
      </c>
      <c r="AC82" s="12">
        <f t="shared" si="20"/>
        <v>99717.751249056746</v>
      </c>
      <c r="AD82" s="12">
        <f t="shared" si="5"/>
        <v>100756.66570701441</v>
      </c>
      <c r="AE82" s="12">
        <f t="shared" si="17"/>
        <v>100434.98274872571</v>
      </c>
      <c r="AF82" s="12">
        <f t="shared" si="6"/>
        <v>99975.671522463221</v>
      </c>
      <c r="AG82" s="12">
        <f t="shared" si="7"/>
        <v>99608.86353343488</v>
      </c>
      <c r="AH82" s="12">
        <f t="shared" si="8"/>
        <v>99602.10162633119</v>
      </c>
      <c r="AI82" s="12">
        <f t="shared" si="9"/>
        <v>100749.07362760157</v>
      </c>
      <c r="AJ82" s="12">
        <f t="shared" si="10"/>
        <v>100960.82444406275</v>
      </c>
      <c r="AK82" s="12">
        <f t="shared" si="11"/>
        <v>101759.57570466399</v>
      </c>
      <c r="AL82" s="12">
        <f t="shared" si="12"/>
        <v>101611.79528557378</v>
      </c>
      <c r="AM82" s="12">
        <f t="shared" si="13"/>
        <v>101590.71402681091</v>
      </c>
    </row>
    <row r="83" spans="2:39" x14ac:dyDescent="0.3">
      <c r="B83" s="13" t="s">
        <v>93</v>
      </c>
      <c r="C83" s="7">
        <v>10</v>
      </c>
      <c r="D83" s="7"/>
      <c r="E83" s="7">
        <v>20</v>
      </c>
      <c r="F83" s="7"/>
      <c r="G83" s="7">
        <v>40</v>
      </c>
      <c r="H83" s="7"/>
      <c r="I83" s="7"/>
      <c r="J83" s="7">
        <v>8</v>
      </c>
      <c r="K83" s="7">
        <v>22</v>
      </c>
      <c r="L83" s="14"/>
      <c r="N83" s="25">
        <f t="shared" si="54"/>
        <v>74.626865671641795</v>
      </c>
      <c r="O83" s="8">
        <f t="shared" si="55"/>
        <v>0</v>
      </c>
      <c r="P83" s="8">
        <f t="shared" si="56"/>
        <v>4.3478260869565215</v>
      </c>
      <c r="Q83" s="8">
        <f t="shared" si="57"/>
        <v>0</v>
      </c>
      <c r="R83" s="8">
        <f t="shared" si="58"/>
        <v>50.377833753148614</v>
      </c>
      <c r="S83" s="8">
        <f t="shared" si="59"/>
        <v>0</v>
      </c>
      <c r="T83" s="8">
        <f t="shared" si="60"/>
        <v>0</v>
      </c>
      <c r="U83" s="8">
        <f t="shared" si="61"/>
        <v>34.782608695652172</v>
      </c>
      <c r="V83" s="8">
        <f t="shared" si="62"/>
        <v>34.755134281200633</v>
      </c>
      <c r="W83" s="26">
        <f t="shared" si="63"/>
        <v>0</v>
      </c>
      <c r="X83" s="5"/>
      <c r="Y83" s="5">
        <f t="shared" si="15"/>
        <v>100000</v>
      </c>
      <c r="Z83" s="12">
        <f t="shared" si="16"/>
        <v>100127.0093671986</v>
      </c>
      <c r="AA83" s="12">
        <f t="shared" si="2"/>
        <v>99481.986029452892</v>
      </c>
      <c r="AB83" s="12">
        <f t="shared" si="3"/>
        <v>99906.237596136329</v>
      </c>
      <c r="AC83" s="12">
        <f t="shared" si="20"/>
        <v>100087.856462458</v>
      </c>
      <c r="AD83" s="12">
        <f t="shared" si="5"/>
        <v>100601.97352110053</v>
      </c>
      <c r="AE83" s="12">
        <f t="shared" si="17"/>
        <v>100703.74275966764</v>
      </c>
      <c r="AF83" s="12">
        <f t="shared" si="6"/>
        <v>100697.9947636084</v>
      </c>
      <c r="AG83" s="12">
        <f t="shared" si="7"/>
        <v>100638.19871834734</v>
      </c>
      <c r="AH83" s="12">
        <f t="shared" si="8"/>
        <v>100799.65847089306</v>
      </c>
      <c r="AI83" s="12">
        <f t="shared" si="9"/>
        <v>100967.84231601123</v>
      </c>
      <c r="AJ83" s="12">
        <f t="shared" si="10"/>
        <v>100718.3899963177</v>
      </c>
      <c r="AK83" s="12">
        <f t="shared" si="11"/>
        <v>100949.1832697322</v>
      </c>
      <c r="AL83" s="12">
        <f t="shared" si="12"/>
        <v>101041.9795816058</v>
      </c>
      <c r="AM83" s="12">
        <f t="shared" si="13"/>
        <v>100950.77076053905</v>
      </c>
    </row>
    <row r="84" spans="2:39" x14ac:dyDescent="0.3">
      <c r="B84" s="13" t="s">
        <v>94</v>
      </c>
      <c r="C84" s="7"/>
      <c r="D84" s="7">
        <v>15</v>
      </c>
      <c r="E84" s="7">
        <v>5</v>
      </c>
      <c r="F84" s="7">
        <v>30</v>
      </c>
      <c r="G84" s="7">
        <v>20</v>
      </c>
      <c r="H84" s="7"/>
      <c r="I84" s="7"/>
      <c r="J84" s="7">
        <v>30</v>
      </c>
      <c r="K84" s="7"/>
      <c r="L84" s="14"/>
      <c r="N84" s="25">
        <f t="shared" si="54"/>
        <v>0</v>
      </c>
      <c r="O84" s="8">
        <f t="shared" si="55"/>
        <v>29.211295034079843</v>
      </c>
      <c r="P84" s="8">
        <f t="shared" si="56"/>
        <v>1.0869565217391304</v>
      </c>
      <c r="Q84" s="8">
        <f t="shared" si="57"/>
        <v>105.26315789473684</v>
      </c>
      <c r="R84" s="8">
        <f t="shared" si="58"/>
        <v>25.188916876574307</v>
      </c>
      <c r="S84" s="8">
        <f t="shared" si="59"/>
        <v>0</v>
      </c>
      <c r="T84" s="8">
        <f t="shared" si="60"/>
        <v>0</v>
      </c>
      <c r="U84" s="8">
        <f t="shared" si="61"/>
        <v>130.43478260869566</v>
      </c>
      <c r="V84" s="8">
        <f t="shared" si="62"/>
        <v>0</v>
      </c>
      <c r="W84" s="26">
        <f t="shared" si="63"/>
        <v>0</v>
      </c>
      <c r="X84" s="5"/>
      <c r="Y84" s="5">
        <f t="shared" si="15"/>
        <v>100000</v>
      </c>
      <c r="Z84" s="12">
        <f t="shared" si="16"/>
        <v>100275.82885107027</v>
      </c>
      <c r="AA84" s="12">
        <f t="shared" si="2"/>
        <v>99111.01440433778</v>
      </c>
      <c r="AB84" s="12">
        <f t="shared" si="3"/>
        <v>99598.818131478489</v>
      </c>
      <c r="AC84" s="12">
        <f t="shared" si="20"/>
        <v>100408.21098950553</v>
      </c>
      <c r="AD84" s="12">
        <f t="shared" si="5"/>
        <v>100679.1614196889</v>
      </c>
      <c r="AE84" s="12">
        <f t="shared" si="17"/>
        <v>100605.12913732039</v>
      </c>
      <c r="AF84" s="12">
        <f t="shared" si="6"/>
        <v>100875.54334278876</v>
      </c>
      <c r="AG84" s="12">
        <f t="shared" si="7"/>
        <v>100673.56057885988</v>
      </c>
      <c r="AH84" s="12">
        <f t="shared" si="8"/>
        <v>100348.22117302343</v>
      </c>
      <c r="AI84" s="12">
        <f t="shared" si="9"/>
        <v>100216.67630064438</v>
      </c>
      <c r="AJ84" s="12">
        <f t="shared" si="10"/>
        <v>99373.59924152006</v>
      </c>
      <c r="AK84" s="12">
        <f t="shared" si="11"/>
        <v>99602.485088624686</v>
      </c>
      <c r="AL84" s="12">
        <f t="shared" si="12"/>
        <v>99832.680394705603</v>
      </c>
      <c r="AM84" s="12">
        <f t="shared" si="13"/>
        <v>100382.77320594051</v>
      </c>
    </row>
    <row r="85" spans="2:39" x14ac:dyDescent="0.3">
      <c r="B85" s="13" t="s">
        <v>98</v>
      </c>
      <c r="C85" s="7"/>
      <c r="D85" s="7"/>
      <c r="E85" s="7">
        <v>20</v>
      </c>
      <c r="F85" s="7"/>
      <c r="G85" s="7">
        <v>40</v>
      </c>
      <c r="H85" s="7"/>
      <c r="I85" s="7">
        <v>10</v>
      </c>
      <c r="J85" s="7">
        <v>10</v>
      </c>
      <c r="K85" s="7"/>
      <c r="L85" s="14">
        <v>20</v>
      </c>
      <c r="N85" s="25">
        <f t="shared" si="54"/>
        <v>0</v>
      </c>
      <c r="O85" s="8">
        <f t="shared" si="55"/>
        <v>0</v>
      </c>
      <c r="P85" s="8">
        <f t="shared" si="56"/>
        <v>4.3478260869565215</v>
      </c>
      <c r="Q85" s="8">
        <f t="shared" si="57"/>
        <v>0</v>
      </c>
      <c r="R85" s="8">
        <f t="shared" si="58"/>
        <v>50.377833753148614</v>
      </c>
      <c r="S85" s="8">
        <f t="shared" si="59"/>
        <v>0</v>
      </c>
      <c r="T85" s="8">
        <f t="shared" si="60"/>
        <v>164.74464579901152</v>
      </c>
      <c r="U85" s="8">
        <f t="shared" si="61"/>
        <v>43.478260869565219</v>
      </c>
      <c r="V85" s="8">
        <f t="shared" si="62"/>
        <v>0</v>
      </c>
      <c r="W85" s="26">
        <f t="shared" si="63"/>
        <v>20022.222222222223</v>
      </c>
      <c r="X85" s="5"/>
      <c r="Y85" s="5">
        <f t="shared" si="15"/>
        <v>100022.22222222222</v>
      </c>
      <c r="Z85" s="12">
        <f t="shared" si="16"/>
        <v>99730.578552026884</v>
      </c>
      <c r="AA85" s="12">
        <f t="shared" si="2"/>
        <v>99006.147124933384</v>
      </c>
      <c r="AB85" s="12">
        <f t="shared" si="3"/>
        <v>99796.976904977375</v>
      </c>
      <c r="AC85" s="12">
        <f t="shared" si="20"/>
        <v>100426.51182566411</v>
      </c>
      <c r="AD85" s="12">
        <f t="shared" si="5"/>
        <v>100872.82475533128</v>
      </c>
      <c r="AE85" s="12">
        <f t="shared" si="17"/>
        <v>100862.5693966197</v>
      </c>
      <c r="AF85" s="12">
        <f t="shared" si="6"/>
        <v>101025.27264137294</v>
      </c>
      <c r="AG85" s="12">
        <f t="shared" si="7"/>
        <v>100799.52682949722</v>
      </c>
      <c r="AH85" s="12">
        <f t="shared" si="8"/>
        <v>100597.24905569878</v>
      </c>
      <c r="AI85" s="12">
        <f t="shared" si="9"/>
        <v>100860.7545172066</v>
      </c>
      <c r="AJ85" s="12">
        <f t="shared" si="10"/>
        <v>100726.59597515794</v>
      </c>
      <c r="AK85" s="12">
        <f t="shared" si="11"/>
        <v>100675.53767438953</v>
      </c>
      <c r="AL85" s="12">
        <f t="shared" si="12"/>
        <v>100688.06988673999</v>
      </c>
      <c r="AM85" s="12">
        <f t="shared" si="13"/>
        <v>100602.42774978306</v>
      </c>
    </row>
    <row r="86" spans="2:39" x14ac:dyDescent="0.3">
      <c r="B86" s="13" t="s">
        <v>95</v>
      </c>
      <c r="C86" s="7"/>
      <c r="D86" s="7">
        <v>30</v>
      </c>
      <c r="E86" s="7">
        <v>20</v>
      </c>
      <c r="F86" s="7"/>
      <c r="G86" s="7">
        <v>20</v>
      </c>
      <c r="H86" s="7">
        <v>15</v>
      </c>
      <c r="I86" s="7"/>
      <c r="J86" s="7"/>
      <c r="K86" s="7">
        <v>15</v>
      </c>
      <c r="L86" s="14"/>
      <c r="N86" s="25">
        <f t="shared" si="54"/>
        <v>0</v>
      </c>
      <c r="O86" s="8">
        <f t="shared" si="55"/>
        <v>58.422590068159685</v>
      </c>
      <c r="P86" s="8">
        <f t="shared" si="56"/>
        <v>4.3478260869565215</v>
      </c>
      <c r="Q86" s="8">
        <f t="shared" si="57"/>
        <v>0</v>
      </c>
      <c r="R86" s="8">
        <f t="shared" si="58"/>
        <v>25.188916876574307</v>
      </c>
      <c r="S86" s="8">
        <f t="shared" si="59"/>
        <v>29.761904761904763</v>
      </c>
      <c r="T86" s="8">
        <f t="shared" si="60"/>
        <v>0</v>
      </c>
      <c r="U86" s="8">
        <f t="shared" si="61"/>
        <v>0</v>
      </c>
      <c r="V86" s="8">
        <f t="shared" si="62"/>
        <v>23.696682464454977</v>
      </c>
      <c r="W86" s="26">
        <f t="shared" si="63"/>
        <v>0</v>
      </c>
      <c r="X86" s="5"/>
      <c r="Y86" s="5">
        <f t="shared" si="15"/>
        <v>100000</v>
      </c>
      <c r="Z86" s="12">
        <f t="shared" si="16"/>
        <v>99917.072807333578</v>
      </c>
      <c r="AA86" s="12">
        <f t="shared" si="2"/>
        <v>98964.568422001495</v>
      </c>
      <c r="AB86" s="12">
        <f t="shared" si="3"/>
        <v>99253.859639890172</v>
      </c>
      <c r="AC86" s="12">
        <f t="shared" si="20"/>
        <v>99400.078648012204</v>
      </c>
      <c r="AD86" s="12">
        <f t="shared" si="5"/>
        <v>99528.55337614048</v>
      </c>
      <c r="AE86" s="12">
        <f t="shared" si="17"/>
        <v>99780.10224142026</v>
      </c>
      <c r="AF86" s="12">
        <f t="shared" si="6"/>
        <v>100040.36898133421</v>
      </c>
      <c r="AG86" s="12">
        <f t="shared" si="7"/>
        <v>99644.37010030949</v>
      </c>
      <c r="AH86" s="12">
        <f t="shared" si="8"/>
        <v>100043.11812174034</v>
      </c>
      <c r="AI86" s="12">
        <f t="shared" si="9"/>
        <v>100359.89116267674</v>
      </c>
      <c r="AJ86" s="12">
        <f t="shared" si="10"/>
        <v>100152.35462972704</v>
      </c>
      <c r="AK86" s="12">
        <f t="shared" si="11"/>
        <v>100268.04609948644</v>
      </c>
      <c r="AL86" s="12">
        <f t="shared" si="12"/>
        <v>100472.90649091694</v>
      </c>
      <c r="AM86" s="12">
        <f t="shared" si="13"/>
        <v>100442.62955541261</v>
      </c>
    </row>
    <row r="87" spans="2:39" x14ac:dyDescent="0.3">
      <c r="B87" s="13" t="s">
        <v>96</v>
      </c>
      <c r="C87" s="7"/>
      <c r="D87" s="7"/>
      <c r="E87" s="7">
        <v>10</v>
      </c>
      <c r="F87" s="7">
        <v>20</v>
      </c>
      <c r="G87" s="7"/>
      <c r="H87" s="7"/>
      <c r="I87" s="7">
        <v>30</v>
      </c>
      <c r="J87" s="7">
        <v>40</v>
      </c>
      <c r="K87" s="7"/>
      <c r="L87" s="14"/>
      <c r="N87" s="25">
        <f t="shared" si="54"/>
        <v>0</v>
      </c>
      <c r="O87" s="8">
        <f t="shared" si="55"/>
        <v>0</v>
      </c>
      <c r="P87" s="8">
        <f t="shared" si="56"/>
        <v>2.1739130434782608</v>
      </c>
      <c r="Q87" s="8">
        <f t="shared" si="57"/>
        <v>70.175438596491233</v>
      </c>
      <c r="R87" s="8">
        <f t="shared" si="58"/>
        <v>0</v>
      </c>
      <c r="S87" s="8">
        <f t="shared" si="59"/>
        <v>0</v>
      </c>
      <c r="T87" s="8">
        <f t="shared" si="60"/>
        <v>494.23393739703459</v>
      </c>
      <c r="U87" s="8">
        <f t="shared" si="61"/>
        <v>173.91304347826087</v>
      </c>
      <c r="V87" s="8">
        <f t="shared" si="62"/>
        <v>0</v>
      </c>
      <c r="W87" s="26">
        <f t="shared" si="63"/>
        <v>0</v>
      </c>
      <c r="X87" s="5"/>
      <c r="Y87" s="5">
        <f t="shared" si="15"/>
        <v>100000</v>
      </c>
      <c r="Z87" s="12">
        <f t="shared" si="16"/>
        <v>100010.82495472979</v>
      </c>
      <c r="AA87" s="12">
        <f t="shared" si="2"/>
        <v>98802.060124884243</v>
      </c>
      <c r="AB87" s="12">
        <f t="shared" si="3"/>
        <v>100225.31060837395</v>
      </c>
      <c r="AC87" s="12">
        <f t="shared" si="20"/>
        <v>101277.89694851698</v>
      </c>
      <c r="AD87" s="12">
        <f t="shared" si="5"/>
        <v>102153.51913915582</v>
      </c>
      <c r="AE87" s="12">
        <f t="shared" si="17"/>
        <v>101683.09934818422</v>
      </c>
      <c r="AF87" s="12">
        <f t="shared" si="6"/>
        <v>101916.2510351518</v>
      </c>
      <c r="AG87" s="12">
        <f t="shared" si="7"/>
        <v>101838.15629252918</v>
      </c>
      <c r="AH87" s="12">
        <f t="shared" si="8"/>
        <v>101004.01557220175</v>
      </c>
      <c r="AI87" s="12">
        <f t="shared" si="9"/>
        <v>101424.17033917794</v>
      </c>
      <c r="AJ87" s="12">
        <f t="shared" si="10"/>
        <v>100934.13104424984</v>
      </c>
      <c r="AK87" s="12">
        <f t="shared" si="11"/>
        <v>100997.30703450841</v>
      </c>
      <c r="AL87" s="12">
        <f t="shared" si="12"/>
        <v>100354.80291589227</v>
      </c>
      <c r="AM87" s="12">
        <f t="shared" si="13"/>
        <v>100594.84221082037</v>
      </c>
    </row>
    <row r="88" spans="2:39" x14ac:dyDescent="0.3">
      <c r="B88" s="30" t="s">
        <v>105</v>
      </c>
      <c r="C88" s="31"/>
      <c r="D88" s="31">
        <v>30</v>
      </c>
      <c r="E88" s="31"/>
      <c r="F88" s="31">
        <v>20</v>
      </c>
      <c r="G88" s="31">
        <v>30</v>
      </c>
      <c r="H88" s="31"/>
      <c r="I88" s="31"/>
      <c r="J88" s="31"/>
      <c r="K88" s="31">
        <v>20</v>
      </c>
      <c r="L88" s="32"/>
      <c r="N88" s="25">
        <f t="shared" si="54"/>
        <v>0</v>
      </c>
      <c r="O88" s="8">
        <f t="shared" si="55"/>
        <v>58.422590068159685</v>
      </c>
      <c r="P88" s="8">
        <f t="shared" si="56"/>
        <v>0</v>
      </c>
      <c r="Q88" s="8">
        <f t="shared" si="57"/>
        <v>70.175438596491233</v>
      </c>
      <c r="R88" s="8">
        <f t="shared" si="58"/>
        <v>37.783375314861459</v>
      </c>
      <c r="S88" s="8">
        <f t="shared" si="59"/>
        <v>0</v>
      </c>
      <c r="T88" s="8">
        <f t="shared" si="60"/>
        <v>0</v>
      </c>
      <c r="U88" s="8">
        <f t="shared" si="61"/>
        <v>0</v>
      </c>
      <c r="V88" s="8">
        <f t="shared" si="62"/>
        <v>31.595576619273302</v>
      </c>
      <c r="W88" s="26">
        <f t="shared" si="63"/>
        <v>0</v>
      </c>
      <c r="X88" s="5"/>
      <c r="Y88" s="5">
        <f>N88*C$8+O88*D$8+P88*E$8+Q88*F$8+R88*G$8+S88*H$8+T88*I$8+U88*J$8+V88*K$8+W88</f>
        <v>100000</v>
      </c>
      <c r="Z88" s="12">
        <f t="shared" si="16"/>
        <v>100262.32092332331</v>
      </c>
      <c r="AA88" s="12">
        <f t="shared" si="2"/>
        <v>99003.332560700597</v>
      </c>
      <c r="AB88" s="12">
        <f t="shared" si="3"/>
        <v>99428.178352586168</v>
      </c>
      <c r="AC88" s="12">
        <f t="shared" si="20"/>
        <v>99835.938196933363</v>
      </c>
      <c r="AD88" s="12">
        <f t="shared" si="5"/>
        <v>99869.744317338322</v>
      </c>
      <c r="AE88" s="12">
        <f t="shared" si="17"/>
        <v>100115.11466286601</v>
      </c>
      <c r="AF88" s="12">
        <f t="shared" si="6"/>
        <v>100188.61141785473</v>
      </c>
      <c r="AG88" s="12">
        <f t="shared" si="7"/>
        <v>99862.151288744004</v>
      </c>
      <c r="AH88" s="12">
        <f t="shared" si="8"/>
        <v>100156.09345667854</v>
      </c>
      <c r="AI88" s="12">
        <f t="shared" si="9"/>
        <v>100147.03335265408</v>
      </c>
      <c r="AJ88" s="12">
        <f t="shared" si="10"/>
        <v>99772.355360699134</v>
      </c>
      <c r="AK88" s="12">
        <f t="shared" si="11"/>
        <v>99788.226012282044</v>
      </c>
      <c r="AL88" s="12">
        <f t="shared" si="12"/>
        <v>100002.36810175591</v>
      </c>
      <c r="AM88" s="12">
        <f t="shared" si="13"/>
        <v>100026.01952535912</v>
      </c>
    </row>
    <row r="89" spans="2:39" ht="15" thickBot="1" x14ac:dyDescent="0.35">
      <c r="B89" s="15" t="s">
        <v>97</v>
      </c>
      <c r="C89" s="16"/>
      <c r="D89" s="16">
        <v>10</v>
      </c>
      <c r="E89" s="16">
        <v>10</v>
      </c>
      <c r="F89" s="16">
        <v>30</v>
      </c>
      <c r="G89" s="16"/>
      <c r="H89" s="16"/>
      <c r="I89" s="16">
        <v>10</v>
      </c>
      <c r="J89" s="16">
        <v>40</v>
      </c>
      <c r="K89" s="16"/>
      <c r="L89" s="17"/>
      <c r="N89" s="27">
        <f t="shared" si="54"/>
        <v>0</v>
      </c>
      <c r="O89" s="28">
        <f t="shared" si="55"/>
        <v>19.474196689386563</v>
      </c>
      <c r="P89" s="28">
        <f>E89*1000/E$8</f>
        <v>2.1739130434782608</v>
      </c>
      <c r="Q89" s="28">
        <f t="shared" si="57"/>
        <v>105.26315789473684</v>
      </c>
      <c r="R89" s="28">
        <f t="shared" si="58"/>
        <v>0</v>
      </c>
      <c r="S89" s="28">
        <f t="shared" si="59"/>
        <v>0</v>
      </c>
      <c r="T89" s="28">
        <f t="shared" si="60"/>
        <v>164.74464579901152</v>
      </c>
      <c r="U89" s="28">
        <f t="shared" si="61"/>
        <v>173.91304347826087</v>
      </c>
      <c r="V89" s="28">
        <f t="shared" si="62"/>
        <v>0</v>
      </c>
      <c r="W89" s="29">
        <f t="shared" si="63"/>
        <v>0</v>
      </c>
      <c r="X89" s="5"/>
      <c r="Y89" s="5">
        <f t="shared" si="15"/>
        <v>100000</v>
      </c>
      <c r="Z89" s="12">
        <f t="shared" si="16"/>
        <v>100303.92154928383</v>
      </c>
      <c r="AA89" s="12">
        <f t="shared" si="2"/>
        <v>99077.800318421127</v>
      </c>
      <c r="AB89" s="12">
        <f t="shared" si="3"/>
        <v>99832.335120370102</v>
      </c>
      <c r="AC89" s="12">
        <f t="shared" si="20"/>
        <v>100689.90662184394</v>
      </c>
      <c r="AD89" s="12">
        <f t="shared" si="5"/>
        <v>101175.60118063295</v>
      </c>
      <c r="AE89" s="12">
        <f t="shared" si="17"/>
        <v>100924.48795144798</v>
      </c>
      <c r="AF89" s="12">
        <f t="shared" si="6"/>
        <v>101246.87236750509</v>
      </c>
      <c r="AG89" s="12">
        <f t="shared" si="7"/>
        <v>101156.65565648972</v>
      </c>
      <c r="AH89" s="12">
        <f t="shared" si="8"/>
        <v>100580.35298513135</v>
      </c>
      <c r="AI89" s="12">
        <f t="shared" si="9"/>
        <v>100517.60975704248</v>
      </c>
      <c r="AJ89" s="12">
        <f t="shared" si="10"/>
        <v>99678.067027675803</v>
      </c>
      <c r="AK89" s="12">
        <f t="shared" si="11"/>
        <v>99911.98712795235</v>
      </c>
      <c r="AL89" s="12">
        <f t="shared" si="12"/>
        <v>99775.715875171183</v>
      </c>
      <c r="AM89" s="12">
        <f t="shared" si="13"/>
        <v>100355.52150619317</v>
      </c>
    </row>
    <row r="90" spans="2:39" x14ac:dyDescent="0.3">
      <c r="Y90" s="5">
        <f t="shared" si="15"/>
        <v>0</v>
      </c>
      <c r="Z90" s="12">
        <f t="shared" si="16"/>
        <v>0</v>
      </c>
      <c r="AA90" s="12">
        <f t="shared" si="2"/>
        <v>0</v>
      </c>
      <c r="AB90" s="12">
        <f t="shared" si="3"/>
        <v>0</v>
      </c>
      <c r="AC90" s="12">
        <f t="shared" si="20"/>
        <v>0</v>
      </c>
      <c r="AD90" s="12">
        <f t="shared" si="5"/>
        <v>0</v>
      </c>
      <c r="AE90" s="12">
        <f t="shared" si="17"/>
        <v>0</v>
      </c>
      <c r="AF90" s="12">
        <f t="shared" si="6"/>
        <v>0</v>
      </c>
      <c r="AG90" s="12">
        <f t="shared" si="7"/>
        <v>0</v>
      </c>
      <c r="AH90" s="12">
        <f t="shared" si="8"/>
        <v>0</v>
      </c>
      <c r="AI90" s="12">
        <f t="shared" si="9"/>
        <v>0</v>
      </c>
      <c r="AJ90" s="12">
        <f t="shared" si="10"/>
        <v>0</v>
      </c>
      <c r="AK90" s="12">
        <f t="shared" si="11"/>
        <v>0</v>
      </c>
      <c r="AL90" s="12">
        <f t="shared" si="12"/>
        <v>0</v>
      </c>
      <c r="AM90" s="12">
        <f t="shared" si="13"/>
        <v>0</v>
      </c>
    </row>
    <row r="91" spans="2:39" ht="27.6" customHeight="1" x14ac:dyDescent="0.3">
      <c r="B91" t="s">
        <v>104</v>
      </c>
      <c r="C91">
        <f>SUM(C26:C89)</f>
        <v>821.78</v>
      </c>
      <c r="D91">
        <f t="shared" ref="D91:L91" si="64">SUM(D26:D89)</f>
        <v>679.5</v>
      </c>
      <c r="E91">
        <f t="shared" si="64"/>
        <v>582.22</v>
      </c>
      <c r="F91">
        <f t="shared" si="64"/>
        <v>807.3</v>
      </c>
      <c r="G91">
        <f t="shared" si="64"/>
        <v>974</v>
      </c>
      <c r="H91">
        <f t="shared" si="64"/>
        <v>242</v>
      </c>
      <c r="I91">
        <f t="shared" si="64"/>
        <v>523.39537999999993</v>
      </c>
      <c r="J91">
        <f t="shared" si="64"/>
        <v>521.53199999999993</v>
      </c>
      <c r="K91">
        <f t="shared" si="64"/>
        <v>546.5</v>
      </c>
      <c r="L91">
        <f t="shared" si="64"/>
        <v>701.7</v>
      </c>
      <c r="Y91" s="5">
        <f t="shared" si="15"/>
        <v>0</v>
      </c>
      <c r="Z91" s="12">
        <f t="shared" si="16"/>
        <v>0</v>
      </c>
      <c r="AA91" s="12">
        <f t="shared" ref="AA91:AA92" si="65">$N91*$C$10+$O91*$D$10+$P91*$E$10+$Q91*$F$10+$R91*$G$10+$S91*$H$10+$T91*$I$10+$U91*$J$10+$V91*$K$10+$W91</f>
        <v>0</v>
      </c>
      <c r="AB91" s="12">
        <f t="shared" ref="AB91:AB92" si="66">$N91*$C$11+$O91*$D$11+$P91*$E$11+$Q91*$F$11+$R91*$G$11+$S91*$H$11+$T91*$I$11+$U91*$J$11+$V91*$K$11+$W91</f>
        <v>0</v>
      </c>
      <c r="AC91" s="12">
        <f t="shared" si="20"/>
        <v>0</v>
      </c>
      <c r="AD91" s="12">
        <f t="shared" ref="AD91:AD92" si="67">$N91*$C$13+$O91*$D$13+$P91*$E$13+$Q91*$F$13+$R91*$G$13+$S91*$H$13+$T91*$I$13+$U91*$J$13+$V91*$K$13+$W91</f>
        <v>0</v>
      </c>
      <c r="AE91" s="12">
        <f t="shared" si="17"/>
        <v>0</v>
      </c>
      <c r="AF91" s="12">
        <f t="shared" ref="AF91:AF92" si="68">$N91*$C$15+$O91*$D$15+$P91*$E$15+$Q91*$F$15+$R91*$G$15+$S91*$H$15+$T91*$I$15+$U91*$J$15+$V91*$K$15+$W91</f>
        <v>0</v>
      </c>
      <c r="AG91" s="12">
        <f t="shared" ref="AG91:AG92" si="69">$N91*$C$16+$O91*$D$16+$P91*$E$16+$Q91*$F$16+$R91*$G$16+$S91*$H$16+$T91*$I$16+$U91*$J$16+$V91*$K$16+$W91</f>
        <v>0</v>
      </c>
      <c r="AH91" s="12">
        <f t="shared" ref="AH91:AH92" si="70">$N91*$C$17+$O91*$D$17+$P91*$E$17+$Q91*$F$17+$R91*$G$17+$S91*$H$17+$T91*$I$17+$U91*$J$17+$V91*$K$17+$W91</f>
        <v>0</v>
      </c>
      <c r="AI91" s="12">
        <f t="shared" ref="AI91:AI92" si="71">$N91*$C$18+$O91*$D$18+$P91*$E$18+$Q91*$F$18+$R91*$G$18+$S91*$H$18+$T91*$I$18+$U91*$J$18+$V91*$K$18+$W91</f>
        <v>0</v>
      </c>
      <c r="AJ91" s="12">
        <f t="shared" ref="AJ91:AJ92" si="72">$N91*$C$19+$O91*$D$19+$P91*$E$19+$Q91*$F$19+$R91*$G$19+$S91*$H$19+$T91*$I$19+$U91*$J$19+$V91*$K$19+$W91</f>
        <v>0</v>
      </c>
      <c r="AK91" s="12">
        <f t="shared" ref="AK91:AK92" si="73">$N91*$C$20+$O91*$D$20+$P91*$E$20+$Q91*$F$20+$R91*$G$20+$S91*$H$20+$T91*$I$20+$U91*$J$20+$V91*$K$20+$W91</f>
        <v>0</v>
      </c>
      <c r="AL91" s="12">
        <f t="shared" ref="AL91:AL92" si="74">$N91*$C$21+$O91*$D$21+$P91*$E$21+$Q91*$F$21+$R91*$G$21+$S91*$H$21+$T91*$I$21+$U91*$J$21+$V91*$K$21+$W91</f>
        <v>0</v>
      </c>
      <c r="AM91" s="12">
        <f t="shared" ref="AM91:AM92" si="75">$N91*$C$22+$O91*$D$22+$P91*$E$22+$Q91*$F$22+$R91*$G$22+$S91*$H$22+$T91*$I$22+$U91*$J$22+$V91*$K$22+$W91</f>
        <v>0</v>
      </c>
    </row>
    <row r="92" spans="2:39" x14ac:dyDescent="0.3">
      <c r="B92" t="s">
        <v>103</v>
      </c>
      <c r="C92" s="4">
        <f>C91/6400*100</f>
        <v>12.840312500000001</v>
      </c>
      <c r="D92" s="4">
        <f t="shared" ref="D92:L92" si="76">D91/6400*100</f>
        <v>10.6171875</v>
      </c>
      <c r="E92" s="4">
        <f t="shared" si="76"/>
        <v>9.0971875000000004</v>
      </c>
      <c r="F92" s="4">
        <f t="shared" si="76"/>
        <v>12.614062500000001</v>
      </c>
      <c r="G92" s="4">
        <f t="shared" si="76"/>
        <v>15.21875</v>
      </c>
      <c r="H92" s="4">
        <f t="shared" si="76"/>
        <v>3.78125</v>
      </c>
      <c r="I92" s="4">
        <f t="shared" si="76"/>
        <v>8.1780528124999989</v>
      </c>
      <c r="J92" s="4">
        <f t="shared" si="76"/>
        <v>8.1489374999999988</v>
      </c>
      <c r="K92" s="4">
        <f t="shared" si="76"/>
        <v>8.5390625</v>
      </c>
      <c r="L92" s="4">
        <f t="shared" si="76"/>
        <v>10.964062500000001</v>
      </c>
      <c r="N92" s="4">
        <f>C92*1000/C$6</f>
        <v>97.275094696969717</v>
      </c>
      <c r="O92" s="4">
        <f t="shared" ref="O92:V92" si="77">D92*1000/D$6</f>
        <v>20.7366943359375</v>
      </c>
      <c r="P92" s="4">
        <f t="shared" si="77"/>
        <v>1.9884562841530056</v>
      </c>
      <c r="Q92" s="4">
        <f t="shared" si="77"/>
        <v>43.951437282229975</v>
      </c>
      <c r="R92" s="4">
        <f t="shared" si="77"/>
        <v>19.047246558197749</v>
      </c>
      <c r="S92" s="4">
        <f t="shared" si="77"/>
        <v>7.5024801587301591</v>
      </c>
      <c r="T92" s="4">
        <f t="shared" si="77"/>
        <v>135.39822537251655</v>
      </c>
      <c r="U92" s="4">
        <f t="shared" si="77"/>
        <v>35.584879912663752</v>
      </c>
      <c r="V92" s="4">
        <f t="shared" si="77"/>
        <v>13.618919457735247</v>
      </c>
      <c r="W92" s="26">
        <f>L92*(22/360)*0.02*1000+L92*1000</f>
        <v>10977.463020833333</v>
      </c>
      <c r="Y92" s="5">
        <f>N92*C$8+O92*D$8+P92*E$8+Q92*F$8+R92*G$8+S92*H$8+T92*I$8+U92*J$8+V92*K$8+W92</f>
        <v>100262.41122825039</v>
      </c>
      <c r="Z92" s="12">
        <f t="shared" ref="Z92" si="78">$N92*$C$9+$O92*$D$9+$P92*$E$9+$Q92*$F$9+$R92*$G$9+$S92*$H$9+$T92*$I$9+$U92*$J$9+$V92*$K$9+$W92</f>
        <v>100254.20925719477</v>
      </c>
      <c r="AA92" s="12">
        <f t="shared" si="65"/>
        <v>99559.453469355969</v>
      </c>
      <c r="AB92" s="12">
        <f t="shared" si="66"/>
        <v>99832.062731277576</v>
      </c>
      <c r="AC92" s="12">
        <f t="shared" si="20"/>
        <v>100172.26526729797</v>
      </c>
      <c r="AD92" s="12">
        <f t="shared" si="67"/>
        <v>100699.46954823524</v>
      </c>
      <c r="AE92" s="12">
        <f>$N92*$C$14+$O92*$D$14+$P92*$E$14+$Q92*$F$14+$R92*$G$14+$S92*$H$14+$T92*$I$14+$U92*$J$14+$V92*$K$14+$W92</f>
        <v>100630.81966495121</v>
      </c>
      <c r="AF92" s="12">
        <f t="shared" si="68"/>
        <v>100534.71072367975</v>
      </c>
      <c r="AG92" s="12">
        <f t="shared" si="69"/>
        <v>100293.48108519759</v>
      </c>
      <c r="AH92" s="12">
        <f t="shared" si="70"/>
        <v>100301.87339698352</v>
      </c>
      <c r="AI92" s="12">
        <f t="shared" si="71"/>
        <v>100700.91280032339</v>
      </c>
      <c r="AJ92" s="12">
        <f t="shared" si="72"/>
        <v>100471.41763873416</v>
      </c>
      <c r="AK92" s="12">
        <f t="shared" si="73"/>
        <v>100872.93030282119</v>
      </c>
      <c r="AL92" s="12">
        <f t="shared" si="74"/>
        <v>100881.13357464311</v>
      </c>
      <c r="AM92" s="12">
        <f t="shared" si="75"/>
        <v>101005.72156561303</v>
      </c>
    </row>
    <row r="98" spans="23:23" ht="28.8" x14ac:dyDescent="0.3">
      <c r="W98" s="6" t="s">
        <v>101</v>
      </c>
    </row>
  </sheetData>
  <mergeCells count="3">
    <mergeCell ref="A2:K2"/>
    <mergeCell ref="N24:W24"/>
    <mergeCell ref="B24:L24"/>
  </mergeCells>
  <pageMargins left="0.7" right="0.7" top="0.78740157499999996" bottom="0.78740157499999996" header="0.3" footer="0.3"/>
  <pageSetup paperSize="9" orientation="portrait" r:id="rId1"/>
  <ignoredErrors>
    <ignoredError sqref="T5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Výsledky - dle abecedy</vt:lpstr>
      <vt:lpstr>Výsledky - pořadí</vt:lpstr>
      <vt:lpstr>Portfolio - přehled</vt:lpstr>
      <vt:lpstr>Vývoj - rok</vt:lpstr>
      <vt:lpstr>Vývoj - měsíc</vt:lpstr>
      <vt:lpstr>Srovnání</vt:lpstr>
      <vt:lpstr>Výpočty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2019-12-16T06:24:18Z</cp:lastPrinted>
  <dcterms:created xsi:type="dcterms:W3CDTF">2019-12-01T09:53:44Z</dcterms:created>
  <dcterms:modified xsi:type="dcterms:W3CDTF">2019-12-19T21:10:47Z</dcterms:modified>
</cp:coreProperties>
</file>